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'DOCHODY'!$A$1:$K$37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'WYDATKI'!$A$1:$H$33</definedName>
    <definedName name="_xlnm.Print_Area" localSheetId="2">'WYDATKI BIEŻĄCE'!$A$1:$N$67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<sst xmlns="http://schemas.openxmlformats.org/spreadsheetml/2006/main" count="401" uniqueCount="247">
  <si>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</si>
  <si>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</si>
  <si>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</si>
  <si>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</si>
  <si>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</si>
  <si>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</si>
  <si>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</si>
  <si>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</si>
  <si>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</si>
  <si>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</si>
  <si>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</si>
  <si>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</si>
  <si>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</si>
  <si>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</si>
  <si>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</si>
  <si>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</si>
  <si>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</si>
  <si>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</si>
  <si>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</si>
  <si>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</si>
  <si>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</si>
  <si>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</si>
  <si>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</si>
  <si>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</si>
  <si>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</si>
  <si>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</si>
  <si>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</si>
  <si>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</si>
  <si>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</si>
  <si>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</si>
  <si>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</si>
  <si>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</si>
  <si>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</si>
  <si>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</si>
  <si>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</si>
  <si>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</si>
  <si>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</si>
  <si>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</si>
  <si>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</si>
  <si>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</si>
  <si>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</si>
  <si>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</si>
  <si>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</si>
  <si>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</si>
  <si>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</si>
  <si>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</si>
  <si>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</si>
  <si>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</si>
  <si>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</si>
  <si>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</si>
  <si>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</si>
  <si>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</si>
  <si>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</si>
  <si>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</si>
  <si>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</si>
  <si>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</si>
  <si>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</si>
  <si>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</si>
  <si>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</si>
  <si>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</si>
  <si>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</si>
  <si>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</si>
  <si>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</si>
  <si>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</si>
  <si>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</si>
  <si>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</si>
  <si>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</si>
  <si>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</si>
  <si>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</si>
  <si>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</si>
  <si>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</si>
  <si>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</si>
  <si>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</si>
  <si>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</si>
  <si>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</si>
  <si>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</si>
  <si>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</si>
  <si>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</si>
  <si>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</si>
  <si>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</si>
  <si>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</si>
  <si>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</si>
  <si>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</si>
  <si>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</si>
  <si>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</si>
  <si>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</si>
  <si>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</si>
  <si>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</si>
  <si>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</si>
  <si>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</si>
  <si>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</si>
  <si>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</si>
  <si>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</si>
  <si>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</si>
  <si>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</si>
  <si>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</si>
  <si>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</si>
  <si>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</si>
  <si>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</si>
  <si>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</si>
  <si>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</si>
  <si>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</si>
  <si>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</si>
  <si>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</si>
  <si>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</si>
  <si>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</si>
  <si>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</si>
  <si>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</si>
  <si>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</si>
  <si>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</si>
  <si>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</si>
  <si>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</si>
  <si>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</si>
  <si>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</si>
  <si>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</si>
  <si>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</si>
  <si>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</si>
  <si>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</si>
  <si>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</si>
  <si>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</si>
  <si>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</si>
  <si>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</si>
  <si>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</si>
  <si>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</si>
  <si>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</si>
  <si>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</si>
  <si>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</si>
  <si>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</si>
  <si>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</si>
  <si>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</si>
  <si>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</si>
  <si>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</si>
  <si>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</si>
  <si>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</si>
  <si>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</si>
  <si>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</si>
  <si>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</si>
  <si>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</si>
  <si>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</si>
  <si>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</si>
  <si>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</si>
  <si>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</si>
  <si>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</si>
  <si>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</si>
  <si>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</si>
  <si>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</si>
  <si>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</si>
  <si>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</si>
  <si>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</si>
  <si>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</si>
  <si>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</si>
  <si>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</si>
  <si>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</si>
  <si>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</si>
  <si>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</si>
  <si>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</si>
  <si>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</si>
  <si>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</si>
  <si>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</si>
  <si>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</si>
  <si>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</si>
  <si>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</si>
  <si>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</si>
  <si>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</si>
  <si>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</si>
  <si>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</si>
  <si>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</si>
  <si>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</si>
  <si>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</si>
  <si>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</si>
  <si>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</si>
  <si>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</si>
  <si>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</si>
  <si>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</si>
  <si>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</si>
  <si>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</si>
  <si>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</si>
  <si>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</si>
  <si>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</si>
  <si>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</si>
  <si>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</si>
  <si>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</si>
  <si>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</si>
  <si>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</si>
  <si>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</si>
  <si>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</si>
  <si>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</si>
  <si>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</si>
  <si>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</si>
  <si>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</si>
  <si>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</si>
  <si>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</si>
  <si>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</si>
  <si>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</si>
  <si>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</si>
  <si>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</si>
  <si>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</si>
  <si>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</si>
  <si>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</si>
  <si>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</si>
  <si>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</si>
  <si>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</si>
  <si>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</si>
  <si>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</si>
  <si>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</si>
  <si>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</si>
  <si>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</si>
  <si>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</si>
  <si>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</si>
  <si>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</si>
  <si>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</si>
  <si>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</si>
  <si>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</si>
  <si>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</si>
  <si>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</si>
  <si>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</si>
  <si>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</si>
  <si>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852</t>
  </si>
  <si>
    <t>POMOC SPOŁECZNA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</si>
  <si>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</si>
  <si>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</si>
  <si>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</si>
  <si>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855</t>
  </si>
  <si>
    <t>RODZINA</t>
  </si>
  <si>
    <t>Środki z Funduszu Pomocy na finansowanie lub dofinansowanie zadań bieżących w zakresie pomocy obywatelom Ukrainy</t>
  </si>
  <si>
    <t>Dotacja celowa otrzymana z budżetu państwa na realizację zadań bieżących z zakresu administracji rządowej oraz innych zadań zleconych gminie (związkom gmin, związkom powiatowo-gminnym) ustawami</t>
  </si>
  <si>
    <t>Karta Dużej Rodziny</t>
  </si>
  <si>
    <t>85503</t>
  </si>
  <si>
    <t>Załącznik nr 1 do Zarządzenia Nr 158/2022 Wójta Gminy Belsk Duży z dnia 29 grudnia 2022 roku</t>
  </si>
  <si>
    <t>Załącznik nr 4 do Zarządzenia Nr 158/2022 Wójta Gminy Belsk Duży z dnia 29 grudnia 2022 roku</t>
  </si>
  <si>
    <t>758</t>
  </si>
  <si>
    <t>RÓŻNE ROZLICZENIA</t>
  </si>
  <si>
    <t>Rezerwy ogólne i celowe</t>
  </si>
  <si>
    <t>801</t>
  </si>
  <si>
    <t>Szkoły podstawowe</t>
  </si>
  <si>
    <t>Oddziały przedszkolne w szkołach podstawowych</t>
  </si>
  <si>
    <t>Przedszkola</t>
  </si>
  <si>
    <t>Świetlice 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</si>
  <si>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</si>
  <si>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młodziezy w szkołach podstawowych</t>
  </si>
  <si>
    <t>854</t>
  </si>
  <si>
    <t>Dokształcanie i doskonalenie nauczycieli</t>
  </si>
  <si>
    <t>EDUKACYJNA OPIEKA WYCHOWAWCZA</t>
  </si>
  <si>
    <t>Świadczenia rodzinne, świadczenie z funduszu alimentacyjnego oraz składki na ubezpieczenia emerytalne i rentowe z ubezpieczenia społecznego</t>
  </si>
  <si>
    <t>Stołowki szkolne i przedszkolne</t>
  </si>
  <si>
    <t>Załącznik nr 2 do Zarządzenia Nr 158/2022 Wójta Gminy Belsk Duży z dnia 29 grudnia 2022 roku</t>
  </si>
  <si>
    <t>Załącznik nr 3 do Zarządzenia Nr 158/2022 Wójta Gminy Belsk Duży z dnia 29 grudnia 2022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</si>
</sst>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6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6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workbookViewId="0" topLeftCell="A12">
      <selection activeCell="O14" sqref="O14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228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207</v>
      </c>
      <c r="L2" s="2"/>
    </row>
    <row r="3" spans="1:11" ht="16.5" customHeight="1">
      <c r="A3" s="203" t="s">
        <v>55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2:5" ht="0.75" customHeight="1" hidden="1">
      <c r="B4" s="3"/>
      <c r="C4" s="3"/>
      <c r="D4" s="3"/>
      <c r="E4" s="3"/>
    </row>
    <row r="5" spans="3:5" ht="12.75" hidden="1">
      <c r="C5" s="200"/>
      <c r="D5" s="200"/>
      <c r="E5" s="200"/>
    </row>
    <row r="6" spans="1:11" ht="12.75">
      <c r="A6" s="4"/>
      <c r="B6" s="4"/>
      <c r="C6" s="42"/>
      <c r="D6" s="42"/>
      <c r="E6" s="42"/>
      <c r="F6" s="201"/>
      <c r="G6" s="201"/>
      <c r="H6" s="201"/>
      <c r="I6" s="201"/>
      <c r="J6" s="201"/>
      <c r="K6" s="202"/>
    </row>
    <row r="7" spans="1:11" ht="12.75">
      <c r="A7" s="204" t="s">
        <v>0</v>
      </c>
      <c r="B7" s="204"/>
      <c r="C7" s="205" t="s">
        <v>1</v>
      </c>
      <c r="D7" s="206"/>
      <c r="E7" s="207"/>
      <c r="F7" s="212" t="s">
        <v>19</v>
      </c>
      <c r="G7" s="212"/>
      <c r="H7" s="212"/>
      <c r="I7" s="212"/>
      <c r="J7" s="212"/>
      <c r="K7" s="194"/>
    </row>
    <row r="8" spans="1:11" ht="12.75">
      <c r="A8" s="204"/>
      <c r="B8" s="204"/>
      <c r="C8" s="191"/>
      <c r="D8" s="208"/>
      <c r="E8" s="209"/>
      <c r="F8" s="191" t="s">
        <v>2</v>
      </c>
      <c r="G8" s="193" t="s">
        <v>6</v>
      </c>
      <c r="H8" s="194"/>
      <c r="I8" s="195" t="s">
        <v>4</v>
      </c>
      <c r="J8" s="193" t="s">
        <v>6</v>
      </c>
      <c r="K8" s="194"/>
    </row>
    <row r="9" spans="1:11" ht="96.75" customHeight="1">
      <c r="A9" s="204"/>
      <c r="B9" s="196"/>
      <c r="C9" s="192"/>
      <c r="D9" s="210"/>
      <c r="E9" s="211"/>
      <c r="F9" s="192"/>
      <c r="G9" s="45" t="s">
        <v>56</v>
      </c>
      <c r="H9" s="46" t="s">
        <v>57</v>
      </c>
      <c r="I9" s="196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197">
        <v>3</v>
      </c>
      <c r="D11" s="198"/>
      <c r="E11" s="199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42.75" customHeight="1">
      <c r="A12" s="133" t="s">
        <v>198</v>
      </c>
      <c r="B12" s="170" t="s">
        <v>96</v>
      </c>
      <c r="C12" s="150">
        <v>2477785.82</v>
      </c>
      <c r="D12" s="150">
        <v>104502.57</v>
      </c>
      <c r="E12" s="150">
        <f>C12+D12</f>
        <v>2582288.3899999997</v>
      </c>
      <c r="F12" s="150">
        <f>E12</f>
        <v>2582288.3899999997</v>
      </c>
      <c r="G12" s="150">
        <v>50000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s="8" customFormat="1" ht="55.5" customHeight="1">
      <c r="A13" s="131"/>
      <c r="B13" s="157" t="s">
        <v>224</v>
      </c>
      <c r="C13" s="155">
        <v>2427785.82</v>
      </c>
      <c r="D13" s="155">
        <v>104502.57</v>
      </c>
      <c r="E13" s="155">
        <f>C13+D13</f>
        <v>2532288.3899999997</v>
      </c>
      <c r="F13" s="155">
        <f>D13</f>
        <v>104502.57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1" s="61" customFormat="1" ht="20.25" customHeight="1">
      <c r="A14" s="133" t="s">
        <v>222</v>
      </c>
      <c r="B14" s="170" t="s">
        <v>223</v>
      </c>
      <c r="C14" s="150">
        <v>4378306</v>
      </c>
      <c r="D14" s="150">
        <v>198</v>
      </c>
      <c r="E14" s="150">
        <f>C14+D14</f>
        <v>4378504</v>
      </c>
      <c r="F14" s="150">
        <v>4378504</v>
      </c>
      <c r="G14" s="150">
        <f>4361792+198</f>
        <v>4361990</v>
      </c>
      <c r="H14" s="150">
        <v>0</v>
      </c>
      <c r="I14" s="150">
        <v>0</v>
      </c>
      <c r="J14" s="150">
        <v>0</v>
      </c>
      <c r="K14" s="150">
        <v>0</v>
      </c>
    </row>
    <row r="15" spans="1:11" s="8" customFormat="1" ht="96" customHeight="1">
      <c r="A15" s="131"/>
      <c r="B15" s="157" t="s">
        <v>225</v>
      </c>
      <c r="C15" s="155">
        <v>1634836</v>
      </c>
      <c r="D15" s="155">
        <v>198</v>
      </c>
      <c r="E15" s="155">
        <f>C15+D15</f>
        <v>1635034</v>
      </c>
      <c r="F15" s="155">
        <v>198</v>
      </c>
      <c r="G15" s="155">
        <v>198</v>
      </c>
      <c r="H15" s="155">
        <v>0</v>
      </c>
      <c r="I15" s="155">
        <v>0</v>
      </c>
      <c r="J15" s="155">
        <v>0</v>
      </c>
      <c r="K15" s="155">
        <v>0</v>
      </c>
    </row>
    <row r="16" spans="1:14" ht="21" customHeight="1">
      <c r="A16" s="113"/>
      <c r="B16" s="98" t="s">
        <v>59</v>
      </c>
      <c r="C16" s="150">
        <v>46550968.52</v>
      </c>
      <c r="D16" s="150">
        <f>D12+D14</f>
        <v>104700.57</v>
      </c>
      <c r="E16" s="150">
        <f>SUM(C16:D16)</f>
        <v>46655669.09</v>
      </c>
      <c r="F16" s="150">
        <f>E16-I16</f>
        <v>45517160.09</v>
      </c>
      <c r="G16" s="150">
        <f>6550293.96+D14</f>
        <v>6550491.96</v>
      </c>
      <c r="H16" s="150">
        <v>364059.2</v>
      </c>
      <c r="I16" s="150">
        <v>1138509</v>
      </c>
      <c r="J16" s="150">
        <v>49353</v>
      </c>
      <c r="K16" s="150">
        <v>1089156</v>
      </c>
      <c r="N16" s="151"/>
    </row>
    <row r="17" spans="1:11" s="8" customFormat="1" ht="12.75">
      <c r="A17"/>
      <c r="B17" s="18"/>
      <c r="C17" s="130"/>
      <c r="D17" s="130"/>
      <c r="E17" s="130"/>
      <c r="F17" s="152"/>
      <c r="G17" s="152"/>
      <c r="H17" s="152"/>
      <c r="I17" s="152"/>
      <c r="J17" s="152"/>
      <c r="K17" s="152"/>
    </row>
    <row r="18" spans="1:14" ht="12.75">
      <c r="A18" s="18"/>
      <c r="B18" s="18"/>
      <c r="C18" s="18"/>
      <c r="D18" s="18"/>
      <c r="E18" s="18"/>
      <c r="N18" s="151"/>
    </row>
    <row r="19" spans="1:14" ht="12.75">
      <c r="A19" s="18"/>
      <c r="B19" s="18"/>
      <c r="C19" s="18"/>
      <c r="D19" s="18"/>
      <c r="E19" s="18"/>
      <c r="N19" s="151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4" ht="12.75">
      <c r="A32" s="18"/>
      <c r="B32" s="18"/>
      <c r="C32" s="18"/>
      <c r="D32" s="18"/>
      <c r="E32" s="18"/>
      <c r="N32" s="151"/>
    </row>
    <row r="33" spans="1:14" ht="12.75">
      <c r="A33" s="18"/>
      <c r="B33" s="18"/>
      <c r="C33" s="18"/>
      <c r="D33" s="18"/>
      <c r="E33" s="18"/>
      <c r="N33" s="151"/>
    </row>
    <row r="34" spans="1:14" ht="12.75">
      <c r="A34" s="18"/>
      <c r="B34" s="18"/>
      <c r="C34" s="18"/>
      <c r="D34" s="18"/>
      <c r="E34" s="18"/>
      <c r="N34" s="151"/>
    </row>
    <row r="35" spans="1:14" ht="12.75">
      <c r="A35" s="18"/>
      <c r="B35" s="18"/>
      <c r="C35" s="18"/>
      <c r="D35" s="18"/>
      <c r="E35" s="18"/>
      <c r="N35" s="151"/>
    </row>
    <row r="36" spans="1:14" ht="12.75">
      <c r="A36" s="18"/>
      <c r="B36" s="18"/>
      <c r="C36" s="18"/>
      <c r="D36" s="18"/>
      <c r="E36" s="18"/>
      <c r="N36" s="151"/>
    </row>
    <row r="37" spans="1:14" ht="12.75">
      <c r="A37" s="18"/>
      <c r="B37" s="18"/>
      <c r="C37" s="18"/>
      <c r="D37" s="18"/>
      <c r="E37" s="18"/>
      <c r="N37" s="151"/>
    </row>
    <row r="38" spans="1:11" s="8" customFormat="1" ht="12.75">
      <c r="A38"/>
      <c r="B38" s="18"/>
      <c r="C38" s="18"/>
      <c r="D38" s="18"/>
      <c r="E38" s="18"/>
      <c r="F38"/>
      <c r="G38"/>
      <c r="H38"/>
      <c r="I38"/>
      <c r="J38"/>
      <c r="K38"/>
    </row>
    <row r="39" spans="1:11" s="8" customFormat="1" ht="12.75">
      <c r="A39"/>
      <c r="B39"/>
      <c r="C39"/>
      <c r="D39"/>
      <c r="E39"/>
      <c r="F39"/>
      <c r="G39"/>
      <c r="H39"/>
      <c r="I39"/>
      <c r="J39"/>
      <c r="K39"/>
    </row>
    <row r="40" spans="1:11" s="8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8" customFormat="1" ht="12.75">
      <c r="A41"/>
      <c r="B41"/>
      <c r="C41"/>
      <c r="D41"/>
      <c r="E41"/>
      <c r="F41"/>
      <c r="G41"/>
      <c r="H41"/>
      <c r="I41"/>
      <c r="J41"/>
      <c r="K41"/>
    </row>
    <row r="43" spans="1:11" s="8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74" customFormat="1" ht="12.75">
      <c r="A44"/>
      <c r="B44"/>
      <c r="C44"/>
      <c r="D44"/>
      <c r="E44"/>
      <c r="F44"/>
      <c r="G44"/>
      <c r="H44"/>
      <c r="I44"/>
      <c r="J44"/>
      <c r="K44"/>
    </row>
    <row r="46" spans="1:11" s="8" customFormat="1" ht="12.75">
      <c r="A46"/>
      <c r="B46"/>
      <c r="C46"/>
      <c r="D46"/>
      <c r="E46"/>
      <c r="F46"/>
      <c r="G46"/>
      <c r="H46"/>
      <c r="I46"/>
      <c r="J46"/>
      <c r="K46"/>
    </row>
    <row r="47" spans="1:11" s="74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74" customFormat="1" ht="12.75">
      <c r="A48"/>
      <c r="B48"/>
      <c r="C48"/>
      <c r="D48"/>
      <c r="E48" s="151"/>
      <c r="F48"/>
      <c r="G48"/>
      <c r="H48"/>
      <c r="I48"/>
      <c r="J48"/>
      <c r="K48"/>
    </row>
    <row r="50" spans="1:11" s="8" customFormat="1" ht="12.75">
      <c r="A50"/>
      <c r="B50"/>
      <c r="C50"/>
      <c r="D50"/>
      <c r="E50"/>
      <c r="F50"/>
      <c r="G50"/>
      <c r="H50"/>
      <c r="I50"/>
      <c r="J50"/>
      <c r="K50"/>
    </row>
  </sheetData>
  <sheetProtection/>
  <mergeCells count="12">
    <mergeCell ref="A3:K3"/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C5:E5"/>
    <mergeCell ref="F6:K6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212</v>
      </c>
      <c r="G1" s="16"/>
    </row>
    <row r="2" spans="6:7" ht="12.75">
      <c r="F2" s="2" t="s">
        <v>162</v>
      </c>
      <c r="G2" s="16"/>
    </row>
    <row r="4" spans="1:6" ht="15.75">
      <c r="A4" s="289" t="s">
        <v>166</v>
      </c>
      <c r="B4" s="289"/>
      <c r="C4" s="289"/>
      <c r="D4" s="289"/>
      <c r="E4" s="289"/>
      <c r="F4" s="289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0" t="s">
        <v>32</v>
      </c>
      <c r="B7" s="290" t="s">
        <v>60</v>
      </c>
      <c r="C7" s="291" t="s">
        <v>61</v>
      </c>
      <c r="D7" s="291" t="s">
        <v>164</v>
      </c>
      <c r="E7" s="272" t="s">
        <v>62</v>
      </c>
      <c r="F7" s="275" t="s">
        <v>165</v>
      </c>
    </row>
    <row r="8" spans="1:6" ht="12.75">
      <c r="A8" s="290"/>
      <c r="B8" s="290"/>
      <c r="C8" s="290"/>
      <c r="D8" s="291"/>
      <c r="E8" s="273"/>
      <c r="F8" s="276"/>
    </row>
    <row r="9" spans="1:6" ht="12.75">
      <c r="A9" s="290"/>
      <c r="B9" s="290"/>
      <c r="C9" s="290"/>
      <c r="D9" s="291"/>
      <c r="E9" s="274"/>
      <c r="F9" s="277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67" t="s">
        <v>66</v>
      </c>
      <c r="B14" s="269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67" t="s">
        <v>81</v>
      </c>
      <c r="B24" s="269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183</v>
      </c>
      <c r="C28" s="104" t="s">
        <v>182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213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4" t="s">
        <v>137</v>
      </c>
      <c r="B4" s="294"/>
      <c r="C4" s="294"/>
      <c r="D4" s="294"/>
      <c r="E4" s="294"/>
      <c r="F4" s="294"/>
      <c r="G4" s="294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38" t="s">
        <v>32</v>
      </c>
      <c r="B7" s="296" t="s">
        <v>100</v>
      </c>
      <c r="C7" s="284" t="s">
        <v>101</v>
      </c>
      <c r="D7" s="240" t="s">
        <v>102</v>
      </c>
      <c r="E7" s="241"/>
      <c r="F7" s="240" t="s">
        <v>103</v>
      </c>
      <c r="G7" s="242"/>
      <c r="H7" s="284" t="s">
        <v>104</v>
      </c>
    </row>
    <row r="8" spans="1:8" ht="12.75">
      <c r="A8" s="295"/>
      <c r="B8" s="297"/>
      <c r="C8" s="285"/>
      <c r="D8" s="284" t="s">
        <v>105</v>
      </c>
      <c r="E8" s="79" t="s">
        <v>6</v>
      </c>
      <c r="F8" s="284" t="s">
        <v>105</v>
      </c>
      <c r="G8" s="76" t="s">
        <v>6</v>
      </c>
      <c r="H8" s="285"/>
    </row>
    <row r="9" spans="1:8" ht="12.75">
      <c r="A9" s="295"/>
      <c r="B9" s="297"/>
      <c r="C9" s="285"/>
      <c r="D9" s="285"/>
      <c r="E9" s="284" t="s">
        <v>106</v>
      </c>
      <c r="F9" s="285"/>
      <c r="G9" s="284" t="s">
        <v>107</v>
      </c>
      <c r="H9" s="285"/>
    </row>
    <row r="10" spans="1:8" ht="12.75">
      <c r="A10" s="239"/>
      <c r="B10" s="298"/>
      <c r="C10" s="286"/>
      <c r="D10" s="286"/>
      <c r="E10" s="286"/>
      <c r="F10" s="286"/>
      <c r="G10" s="286"/>
      <c r="H10" s="286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214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2" t="s">
        <v>1</v>
      </c>
      <c r="B15" s="293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299" t="s">
        <v>140</v>
      </c>
      <c r="B4" s="299"/>
      <c r="C4" s="299"/>
      <c r="D4" s="299"/>
      <c r="E4" s="299"/>
      <c r="F4" s="299"/>
      <c r="G4" s="299"/>
    </row>
    <row r="5" spans="1:7" ht="26.25" customHeight="1">
      <c r="A5" s="265" t="s">
        <v>0</v>
      </c>
      <c r="B5" s="238" t="s">
        <v>3</v>
      </c>
      <c r="C5" s="238" t="s">
        <v>109</v>
      </c>
      <c r="D5" s="246" t="s">
        <v>147</v>
      </c>
      <c r="E5" s="246" t="s">
        <v>130</v>
      </c>
      <c r="F5" s="246" t="s">
        <v>54</v>
      </c>
      <c r="G5" s="246"/>
    </row>
    <row r="6" spans="1:7" ht="30" customHeight="1">
      <c r="A6" s="265"/>
      <c r="B6" s="239"/>
      <c r="C6" s="239"/>
      <c r="D6" s="246"/>
      <c r="E6" s="24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6">
      <selection activeCell="L18" sqref="L18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245</v>
      </c>
    </row>
    <row r="2" spans="4:8" ht="12.75">
      <c r="D2" s="1"/>
      <c r="E2" s="1"/>
      <c r="F2" s="1"/>
      <c r="G2" s="1"/>
      <c r="H2" s="2" t="s">
        <v>207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5" t="s">
        <v>170</v>
      </c>
      <c r="E5" s="206"/>
      <c r="F5" s="206"/>
      <c r="G5" s="206"/>
      <c r="H5" s="207"/>
    </row>
    <row r="6" spans="1:8" ht="17.25" customHeight="1">
      <c r="A6" s="204" t="s">
        <v>0</v>
      </c>
      <c r="B6" s="204" t="s">
        <v>3</v>
      </c>
      <c r="C6" s="204" t="s">
        <v>5</v>
      </c>
      <c r="D6" s="205" t="s">
        <v>1</v>
      </c>
      <c r="E6" s="206"/>
      <c r="F6" s="207"/>
      <c r="G6" s="214" t="s">
        <v>19</v>
      </c>
      <c r="H6" s="215"/>
    </row>
    <row r="7" spans="1:8" ht="12.75">
      <c r="A7" s="204"/>
      <c r="B7" s="204"/>
      <c r="C7" s="204"/>
      <c r="D7" s="192"/>
      <c r="E7" s="210"/>
      <c r="F7" s="211"/>
      <c r="G7" s="195" t="s">
        <v>2</v>
      </c>
      <c r="H7" s="218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7"/>
      <c r="H8" s="219"/>
    </row>
    <row r="9" spans="1:8" ht="12" customHeight="1">
      <c r="A9" s="154">
        <v>1</v>
      </c>
      <c r="B9" s="154">
        <v>2</v>
      </c>
      <c r="C9" s="154">
        <v>3</v>
      </c>
      <c r="D9" s="216">
        <v>4</v>
      </c>
      <c r="E9" s="216"/>
      <c r="F9" s="216"/>
      <c r="G9" s="154">
        <v>5</v>
      </c>
      <c r="H9" s="154">
        <v>6</v>
      </c>
    </row>
    <row r="10" spans="1:10" s="61" customFormat="1" ht="27" customHeight="1">
      <c r="A10" s="133" t="s">
        <v>198</v>
      </c>
      <c r="B10" s="98"/>
      <c r="C10" s="183" t="s">
        <v>96</v>
      </c>
      <c r="D10" s="140">
        <v>3184506.82</v>
      </c>
      <c r="E10" s="140">
        <f>105502.57-1000</f>
        <v>104502.57</v>
      </c>
      <c r="F10" s="140">
        <f aca="true" t="shared" si="0" ref="F10:F30">D10+E10</f>
        <v>3289009.3899999997</v>
      </c>
      <c r="G10" s="140">
        <v>3024988.39</v>
      </c>
      <c r="H10" s="140">
        <v>264021</v>
      </c>
      <c r="I10" s="175"/>
      <c r="J10" s="175"/>
    </row>
    <row r="11" spans="1:10" s="8" customFormat="1" ht="21.75" customHeight="1">
      <c r="A11" s="131"/>
      <c r="B11" s="104">
        <v>75495</v>
      </c>
      <c r="C11" s="182" t="s">
        <v>184</v>
      </c>
      <c r="D11" s="180">
        <v>2430785.82</v>
      </c>
      <c r="E11" s="180">
        <f>105502.57-1000</f>
        <v>104502.57</v>
      </c>
      <c r="F11" s="180">
        <f t="shared" si="0"/>
        <v>2535288.3899999997</v>
      </c>
      <c r="G11" s="180">
        <v>104502.57</v>
      </c>
      <c r="H11" s="180">
        <v>0</v>
      </c>
      <c r="I11" s="174"/>
      <c r="J11" s="174"/>
    </row>
    <row r="12" spans="1:10" s="61" customFormat="1" ht="21.75" customHeight="1">
      <c r="A12" s="133" t="s">
        <v>230</v>
      </c>
      <c r="B12" s="98"/>
      <c r="C12" s="183" t="s">
        <v>231</v>
      </c>
      <c r="D12" s="140">
        <v>158021</v>
      </c>
      <c r="E12" s="140">
        <v>-37000</v>
      </c>
      <c r="F12" s="140">
        <f t="shared" si="0"/>
        <v>121021</v>
      </c>
      <c r="G12" s="140">
        <f>F12</f>
        <v>121021</v>
      </c>
      <c r="H12" s="140">
        <v>0</v>
      </c>
      <c r="I12" s="175"/>
      <c r="J12" s="175"/>
    </row>
    <row r="13" spans="1:10" s="8" customFormat="1" ht="21.75" customHeight="1">
      <c r="A13" s="131"/>
      <c r="B13" s="104">
        <v>75818</v>
      </c>
      <c r="C13" s="182" t="s">
        <v>232</v>
      </c>
      <c r="D13" s="180">
        <v>147021</v>
      </c>
      <c r="E13" s="180">
        <v>-37000</v>
      </c>
      <c r="F13" s="180">
        <f t="shared" si="0"/>
        <v>110021</v>
      </c>
      <c r="G13" s="180">
        <f>E13</f>
        <v>-37000</v>
      </c>
      <c r="H13" s="180">
        <v>0</v>
      </c>
      <c r="I13" s="174"/>
      <c r="J13" s="174"/>
    </row>
    <row r="14" spans="1:10" s="61" customFormat="1" ht="21.75" customHeight="1">
      <c r="A14" s="133" t="s">
        <v>233</v>
      </c>
      <c r="B14" s="98"/>
      <c r="C14" s="183" t="s">
        <v>204</v>
      </c>
      <c r="D14" s="140">
        <v>17641605.26</v>
      </c>
      <c r="E14" s="140">
        <f>77907-40907</f>
        <v>37000</v>
      </c>
      <c r="F14" s="140">
        <f t="shared" si="0"/>
        <v>17678605.26</v>
      </c>
      <c r="G14" s="140">
        <v>17639367.26</v>
      </c>
      <c r="H14" s="140">
        <v>39238</v>
      </c>
      <c r="I14" s="175"/>
      <c r="J14" s="175"/>
    </row>
    <row r="15" spans="1:10" s="8" customFormat="1" ht="21.75" customHeight="1">
      <c r="A15" s="131"/>
      <c r="B15" s="104">
        <v>80101</v>
      </c>
      <c r="C15" s="182" t="s">
        <v>234</v>
      </c>
      <c r="D15" s="180">
        <v>10725691</v>
      </c>
      <c r="E15" s="180">
        <f>8980-21870</f>
        <v>-12890</v>
      </c>
      <c r="F15" s="180">
        <f t="shared" si="0"/>
        <v>10712801</v>
      </c>
      <c r="G15" s="180">
        <f>E15</f>
        <v>-12890</v>
      </c>
      <c r="H15" s="180">
        <v>0</v>
      </c>
      <c r="I15" s="174"/>
      <c r="J15" s="174"/>
    </row>
    <row r="16" spans="1:10" s="8" customFormat="1" ht="21.75" customHeight="1">
      <c r="A16" s="131"/>
      <c r="B16" s="104">
        <v>80103</v>
      </c>
      <c r="C16" s="182" t="s">
        <v>235</v>
      </c>
      <c r="D16" s="180">
        <v>2176323</v>
      </c>
      <c r="E16" s="180">
        <f>23800-9180</f>
        <v>14620</v>
      </c>
      <c r="F16" s="180">
        <f t="shared" si="0"/>
        <v>2190943</v>
      </c>
      <c r="G16" s="180">
        <f>E16</f>
        <v>14620</v>
      </c>
      <c r="H16" s="180">
        <v>0</v>
      </c>
      <c r="I16" s="174"/>
      <c r="J16" s="174"/>
    </row>
    <row r="17" spans="1:10" s="8" customFormat="1" ht="21.75" customHeight="1">
      <c r="A17" s="131"/>
      <c r="B17" s="104">
        <v>80104</v>
      </c>
      <c r="C17" s="182" t="s">
        <v>236</v>
      </c>
      <c r="D17" s="180">
        <v>1590491</v>
      </c>
      <c r="E17" s="180">
        <f>29900-200</f>
        <v>29700</v>
      </c>
      <c r="F17" s="180">
        <f t="shared" si="0"/>
        <v>1620191</v>
      </c>
      <c r="G17" s="180">
        <f>E17</f>
        <v>29700</v>
      </c>
      <c r="H17" s="180">
        <v>0</v>
      </c>
      <c r="I17" s="174"/>
      <c r="J17" s="174"/>
    </row>
    <row r="18" spans="1:10" s="8" customFormat="1" ht="21.75" customHeight="1">
      <c r="A18" s="131"/>
      <c r="B18" s="104">
        <v>80107</v>
      </c>
      <c r="C18" s="182" t="s">
        <v>237</v>
      </c>
      <c r="D18" s="180">
        <v>304221</v>
      </c>
      <c r="E18" s="180">
        <f>116-9605</f>
        <v>-9489</v>
      </c>
      <c r="F18" s="180">
        <f t="shared" si="0"/>
        <v>294732</v>
      </c>
      <c r="G18" s="180">
        <f>E18</f>
        <v>-9489</v>
      </c>
      <c r="H18" s="180">
        <v>0</v>
      </c>
      <c r="I18" s="174"/>
      <c r="J18" s="174"/>
    </row>
    <row r="19" spans="1:10" s="8" customFormat="1" ht="22.5" customHeight="1">
      <c r="A19" s="131"/>
      <c r="B19" s="104">
        <v>80148</v>
      </c>
      <c r="C19" s="182" t="s">
        <v>244</v>
      </c>
      <c r="D19" s="180">
        <v>403522</v>
      </c>
      <c r="E19" s="180">
        <v>12000</v>
      </c>
      <c r="F19" s="180">
        <f t="shared" si="0"/>
        <v>415522</v>
      </c>
      <c r="G19" s="180">
        <f>E19</f>
        <v>12000</v>
      </c>
      <c r="H19" s="180">
        <v>0</v>
      </c>
      <c r="I19" s="174"/>
      <c r="J19" s="174"/>
    </row>
    <row r="20" spans="1:10" s="8" customFormat="1" ht="67.5" customHeight="1">
      <c r="A20" s="131"/>
      <c r="B20" s="104">
        <v>80149</v>
      </c>
      <c r="C20" s="182" t="s">
        <v>238</v>
      </c>
      <c r="D20" s="180">
        <v>384450</v>
      </c>
      <c r="E20" s="180">
        <v>1459</v>
      </c>
      <c r="F20" s="180">
        <f t="shared" si="0"/>
        <v>385909</v>
      </c>
      <c r="G20" s="180">
        <v>1459</v>
      </c>
      <c r="H20" s="180">
        <v>0</v>
      </c>
      <c r="I20" s="174"/>
      <c r="J20" s="174"/>
    </row>
    <row r="21" spans="1:10" s="8" customFormat="1" ht="40.5" customHeight="1">
      <c r="A21" s="131"/>
      <c r="B21" s="104">
        <v>80150</v>
      </c>
      <c r="C21" s="182" t="s">
        <v>239</v>
      </c>
      <c r="D21" s="180">
        <v>1165430</v>
      </c>
      <c r="E21" s="180">
        <f>1652-52</f>
        <v>1600</v>
      </c>
      <c r="F21" s="180">
        <f t="shared" si="0"/>
        <v>1167030</v>
      </c>
      <c r="G21" s="180">
        <v>1600</v>
      </c>
      <c r="H21" s="180">
        <v>0</v>
      </c>
      <c r="I21" s="174"/>
      <c r="J21" s="174"/>
    </row>
    <row r="22" spans="1:10" s="61" customFormat="1" ht="21.75" customHeight="1">
      <c r="A22" s="133" t="s">
        <v>217</v>
      </c>
      <c r="B22" s="98"/>
      <c r="C22" s="183" t="s">
        <v>218</v>
      </c>
      <c r="D22" s="140">
        <v>6642250</v>
      </c>
      <c r="E22" s="140">
        <v>0</v>
      </c>
      <c r="F22" s="140">
        <f t="shared" si="0"/>
        <v>6642250</v>
      </c>
      <c r="G22" s="140">
        <f>F22</f>
        <v>6642250</v>
      </c>
      <c r="H22" s="140">
        <v>0</v>
      </c>
      <c r="I22" s="175"/>
      <c r="J22" s="175"/>
    </row>
    <row r="23" spans="1:10" s="8" customFormat="1" ht="21.75" customHeight="1">
      <c r="A23" s="131"/>
      <c r="B23" s="104">
        <v>85295</v>
      </c>
      <c r="C23" s="182" t="s">
        <v>184</v>
      </c>
      <c r="D23" s="180">
        <v>5211715</v>
      </c>
      <c r="E23" s="180">
        <v>0</v>
      </c>
      <c r="F23" s="180">
        <f t="shared" si="0"/>
        <v>5211715</v>
      </c>
      <c r="G23" s="180">
        <v>0</v>
      </c>
      <c r="H23" s="180">
        <v>0</v>
      </c>
      <c r="I23" s="174"/>
      <c r="J23" s="174"/>
    </row>
    <row r="24" spans="1:10" s="61" customFormat="1" ht="21.75" customHeight="1">
      <c r="A24" s="133" t="s">
        <v>240</v>
      </c>
      <c r="B24" s="98"/>
      <c r="C24" s="183" t="s">
        <v>242</v>
      </c>
      <c r="D24" s="140">
        <v>97931</v>
      </c>
      <c r="E24" s="140">
        <v>0</v>
      </c>
      <c r="F24" s="140">
        <f t="shared" si="0"/>
        <v>97931</v>
      </c>
      <c r="G24" s="140">
        <f>F24</f>
        <v>97931</v>
      </c>
      <c r="H24" s="140">
        <v>0</v>
      </c>
      <c r="I24" s="175"/>
      <c r="J24" s="175"/>
    </row>
    <row r="25" spans="1:10" s="8" customFormat="1" ht="21.75" customHeight="1">
      <c r="A25" s="131"/>
      <c r="B25" s="104">
        <v>85446</v>
      </c>
      <c r="C25" s="182" t="s">
        <v>241</v>
      </c>
      <c r="D25" s="180">
        <v>1616</v>
      </c>
      <c r="E25" s="180">
        <v>500</v>
      </c>
      <c r="F25" s="180">
        <f t="shared" si="0"/>
        <v>2116</v>
      </c>
      <c r="G25" s="180">
        <v>500</v>
      </c>
      <c r="H25" s="180">
        <v>0</v>
      </c>
      <c r="I25" s="174"/>
      <c r="J25" s="174"/>
    </row>
    <row r="26" spans="1:10" s="8" customFormat="1" ht="21.75" customHeight="1">
      <c r="A26" s="131"/>
      <c r="B26" s="104">
        <v>85495</v>
      </c>
      <c r="C26" s="182" t="s">
        <v>184</v>
      </c>
      <c r="D26" s="180">
        <v>2000</v>
      </c>
      <c r="E26" s="180">
        <v>-500</v>
      </c>
      <c r="F26" s="180">
        <f t="shared" si="0"/>
        <v>1500</v>
      </c>
      <c r="G26" s="180">
        <v>-500</v>
      </c>
      <c r="H26" s="180">
        <v>0</v>
      </c>
      <c r="I26" s="174"/>
      <c r="J26" s="174"/>
    </row>
    <row r="27" spans="1:10" s="61" customFormat="1" ht="21.75" customHeight="1">
      <c r="A27" s="133" t="s">
        <v>222</v>
      </c>
      <c r="B27" s="98"/>
      <c r="C27" s="183" t="s">
        <v>223</v>
      </c>
      <c r="D27" s="140">
        <v>4534006</v>
      </c>
      <c r="E27" s="140">
        <f>1777.97-1579.97</f>
        <v>198</v>
      </c>
      <c r="F27" s="140">
        <f t="shared" si="0"/>
        <v>4534204</v>
      </c>
      <c r="G27" s="140">
        <f>F27</f>
        <v>4534204</v>
      </c>
      <c r="H27" s="140">
        <v>0</v>
      </c>
      <c r="I27" s="175"/>
      <c r="J27" s="175"/>
    </row>
    <row r="28" spans="1:10" s="8" customFormat="1" ht="42" customHeight="1">
      <c r="A28" s="131"/>
      <c r="B28" s="104">
        <v>85502</v>
      </c>
      <c r="C28" s="182" t="s">
        <v>243</v>
      </c>
      <c r="D28" s="180">
        <v>1629789</v>
      </c>
      <c r="E28" s="180">
        <v>0</v>
      </c>
      <c r="F28" s="180">
        <f t="shared" si="0"/>
        <v>1629789</v>
      </c>
      <c r="G28" s="180">
        <v>0</v>
      </c>
      <c r="H28" s="180">
        <v>0</v>
      </c>
      <c r="I28" s="174"/>
      <c r="J28" s="174"/>
    </row>
    <row r="29" spans="1:10" s="8" customFormat="1" ht="21.75" customHeight="1">
      <c r="A29" s="131"/>
      <c r="B29" s="104">
        <v>85503</v>
      </c>
      <c r="C29" s="182" t="s">
        <v>226</v>
      </c>
      <c r="D29" s="180">
        <v>403</v>
      </c>
      <c r="E29" s="180">
        <v>198</v>
      </c>
      <c r="F29" s="180">
        <f t="shared" si="0"/>
        <v>601</v>
      </c>
      <c r="G29" s="180">
        <v>198</v>
      </c>
      <c r="H29" s="180">
        <v>0</v>
      </c>
      <c r="I29" s="174"/>
      <c r="J29" s="174"/>
    </row>
    <row r="30" spans="1:10" ht="21" customHeight="1">
      <c r="A30" s="213" t="s">
        <v>17</v>
      </c>
      <c r="B30" s="213"/>
      <c r="C30" s="213"/>
      <c r="D30" s="148">
        <v>49831912.61</v>
      </c>
      <c r="E30" s="148">
        <f>E27+E24+E22+E14+E12+E10</f>
        <v>104700.57</v>
      </c>
      <c r="F30" s="148">
        <f t="shared" si="0"/>
        <v>49936613.18</v>
      </c>
      <c r="G30" s="132">
        <v>43912777.23</v>
      </c>
      <c r="H30" s="132">
        <v>6023835.95</v>
      </c>
      <c r="I30" s="151"/>
      <c r="J30" s="151"/>
    </row>
    <row r="31" spans="1:8" ht="12.75">
      <c r="A31" s="55"/>
      <c r="B31" s="55"/>
      <c r="C31" s="55"/>
      <c r="D31" s="56"/>
      <c r="E31" s="56"/>
      <c r="F31" s="56"/>
      <c r="G31" s="56"/>
      <c r="H31" s="56"/>
    </row>
    <row r="32" spans="1:8" ht="12.75">
      <c r="A32" s="55"/>
      <c r="B32" s="55"/>
      <c r="C32" s="55"/>
      <c r="D32" s="56"/>
      <c r="E32" s="56"/>
      <c r="F32" s="56"/>
      <c r="G32" s="56"/>
      <c r="H32" s="56"/>
    </row>
    <row r="33" spans="1:8" ht="12.75">
      <c r="A33" s="55"/>
      <c r="B33" s="55"/>
      <c r="C33" s="55"/>
      <c r="D33" s="56"/>
      <c r="E33" s="56"/>
      <c r="F33" s="56"/>
      <c r="G33" s="56"/>
      <c r="H33" s="56"/>
    </row>
    <row r="35" ht="12.75">
      <c r="A35" s="18"/>
    </row>
    <row r="36" ht="12.75">
      <c r="A36" s="26"/>
    </row>
  </sheetData>
  <sheetProtection/>
  <mergeCells count="10">
    <mergeCell ref="D5:H5"/>
    <mergeCell ref="C6:C7"/>
    <mergeCell ref="B6:B7"/>
    <mergeCell ref="A6:A7"/>
    <mergeCell ref="A30:C30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M26" sqref="M26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2.421875" style="0" customWidth="1"/>
    <col min="11" max="11" width="13.28125" style="0" customWidth="1"/>
    <col min="12" max="12" width="10.28125" style="0" bestFit="1" customWidth="1"/>
    <col min="13" max="13" width="8.28125" style="0" customWidth="1"/>
    <col min="14" max="14" width="10.42187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246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207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20" t="s">
        <v>0</v>
      </c>
      <c r="B4" s="220" t="s">
        <v>3</v>
      </c>
      <c r="C4" s="220" t="s">
        <v>5</v>
      </c>
      <c r="D4" s="227" t="s">
        <v>1</v>
      </c>
      <c r="E4" s="228"/>
      <c r="F4" s="229"/>
      <c r="G4" s="220" t="s">
        <v>8</v>
      </c>
      <c r="H4" s="222" t="s">
        <v>6</v>
      </c>
      <c r="I4" s="223"/>
      <c r="J4" s="220" t="s">
        <v>9</v>
      </c>
      <c r="K4" s="220" t="s">
        <v>10</v>
      </c>
      <c r="L4" s="220" t="s">
        <v>12</v>
      </c>
      <c r="M4" s="220" t="s">
        <v>13</v>
      </c>
      <c r="N4" s="220" t="s">
        <v>14</v>
      </c>
    </row>
    <row r="5" spans="1:14" ht="57.75" customHeight="1">
      <c r="A5" s="221"/>
      <c r="B5" s="221"/>
      <c r="C5" s="221"/>
      <c r="D5" s="230"/>
      <c r="E5" s="231"/>
      <c r="F5" s="232"/>
      <c r="G5" s="221"/>
      <c r="H5" s="24" t="s">
        <v>16</v>
      </c>
      <c r="I5" s="24" t="s">
        <v>11</v>
      </c>
      <c r="J5" s="221"/>
      <c r="K5" s="221"/>
      <c r="L5" s="221"/>
      <c r="M5" s="221"/>
      <c r="N5" s="221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77">
        <v>1</v>
      </c>
      <c r="B7" s="177">
        <v>2</v>
      </c>
      <c r="C7" s="177">
        <v>3</v>
      </c>
      <c r="D7" s="233">
        <v>4</v>
      </c>
      <c r="E7" s="233"/>
      <c r="F7" s="233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ht="41.25" customHeight="1">
      <c r="A8" s="133" t="s">
        <v>198</v>
      </c>
      <c r="B8" s="98"/>
      <c r="C8" s="183" t="s">
        <v>96</v>
      </c>
      <c r="D8" s="178">
        <v>2920485.82</v>
      </c>
      <c r="E8" s="178">
        <f>105502.57-1000</f>
        <v>104502.57</v>
      </c>
      <c r="F8" s="178">
        <f aca="true" t="shared" si="0" ref="F8:F28">D8+E8</f>
        <v>3024988.3899999997</v>
      </c>
      <c r="G8" s="178">
        <v>444681.39</v>
      </c>
      <c r="H8" s="178">
        <v>143056.35</v>
      </c>
      <c r="I8" s="178">
        <v>301625.04</v>
      </c>
      <c r="J8" s="178">
        <v>7747</v>
      </c>
      <c r="K8" s="178">
        <v>2572560</v>
      </c>
      <c r="L8" s="178">
        <v>0</v>
      </c>
      <c r="M8" s="178">
        <v>0</v>
      </c>
      <c r="N8" s="178">
        <v>0</v>
      </c>
    </row>
    <row r="9" spans="1:14" s="8" customFormat="1" ht="21.75" customHeight="1">
      <c r="A9" s="131"/>
      <c r="B9" s="104">
        <v>75495</v>
      </c>
      <c r="C9" s="182" t="s">
        <v>184</v>
      </c>
      <c r="D9" s="181">
        <v>2430785.82</v>
      </c>
      <c r="E9" s="181">
        <f>105502.57-1000</f>
        <v>104502.57</v>
      </c>
      <c r="F9" s="181">
        <f t="shared" si="0"/>
        <v>2535288.3899999997</v>
      </c>
      <c r="G9" s="181">
        <f>5502.57-1000</f>
        <v>4502.57</v>
      </c>
      <c r="H9" s="181">
        <v>2502.57</v>
      </c>
      <c r="I9" s="181">
        <v>2000</v>
      </c>
      <c r="J9" s="181">
        <v>0</v>
      </c>
      <c r="K9" s="181">
        <v>100000</v>
      </c>
      <c r="L9" s="181">
        <v>0</v>
      </c>
      <c r="M9" s="181">
        <v>0</v>
      </c>
      <c r="N9" s="181">
        <v>0</v>
      </c>
    </row>
    <row r="10" spans="1:14" s="8" customFormat="1" ht="21.75" customHeight="1">
      <c r="A10" s="133" t="s">
        <v>230</v>
      </c>
      <c r="B10" s="98"/>
      <c r="C10" s="183" t="s">
        <v>231</v>
      </c>
      <c r="D10" s="178">
        <v>158021</v>
      </c>
      <c r="E10" s="178">
        <v>-37000</v>
      </c>
      <c r="F10" s="178">
        <f t="shared" si="0"/>
        <v>121021</v>
      </c>
      <c r="G10" s="178">
        <f>F10</f>
        <v>121021</v>
      </c>
      <c r="H10" s="178">
        <v>0</v>
      </c>
      <c r="I10" s="178">
        <v>121021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</row>
    <row r="11" spans="1:14" s="8" customFormat="1" ht="21.75" customHeight="1">
      <c r="A11" s="131"/>
      <c r="B11" s="104">
        <v>75818</v>
      </c>
      <c r="C11" s="182" t="s">
        <v>232</v>
      </c>
      <c r="D11" s="181">
        <v>147021</v>
      </c>
      <c r="E11" s="181">
        <v>-37000</v>
      </c>
      <c r="F11" s="181">
        <f t="shared" si="0"/>
        <v>110021</v>
      </c>
      <c r="G11" s="181">
        <v>-37000</v>
      </c>
      <c r="H11" s="181">
        <v>0</v>
      </c>
      <c r="I11" s="181">
        <v>-37000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</row>
    <row r="12" spans="1:14" s="8" customFormat="1" ht="21.75" customHeight="1">
      <c r="A12" s="133" t="s">
        <v>233</v>
      </c>
      <c r="B12" s="98"/>
      <c r="C12" s="183" t="s">
        <v>204</v>
      </c>
      <c r="D12" s="178">
        <v>17602367.26</v>
      </c>
      <c r="E12" s="178">
        <f>77907-40907</f>
        <v>37000</v>
      </c>
      <c r="F12" s="178">
        <f t="shared" si="0"/>
        <v>17639367.26</v>
      </c>
      <c r="G12" s="178">
        <v>16002546.68</v>
      </c>
      <c r="H12" s="178">
        <v>12555731</v>
      </c>
      <c r="I12" s="178">
        <v>3446815.68</v>
      </c>
      <c r="J12" s="178">
        <v>1014626</v>
      </c>
      <c r="K12" s="178">
        <v>542227</v>
      </c>
      <c r="L12" s="178">
        <v>79967.58</v>
      </c>
      <c r="M12" s="178">
        <v>0</v>
      </c>
      <c r="N12" s="178">
        <v>0</v>
      </c>
    </row>
    <row r="13" spans="1:14" s="8" customFormat="1" ht="21.75" customHeight="1">
      <c r="A13" s="131"/>
      <c r="B13" s="104">
        <v>80101</v>
      </c>
      <c r="C13" s="182" t="s">
        <v>234</v>
      </c>
      <c r="D13" s="181">
        <v>10686453</v>
      </c>
      <c r="E13" s="181">
        <f>8980-21870</f>
        <v>-12890</v>
      </c>
      <c r="F13" s="181">
        <f t="shared" si="0"/>
        <v>10673563</v>
      </c>
      <c r="G13" s="181">
        <v>-21870</v>
      </c>
      <c r="H13" s="181">
        <v>-4290</v>
      </c>
      <c r="I13" s="181">
        <v>-17580</v>
      </c>
      <c r="J13" s="181">
        <v>0</v>
      </c>
      <c r="K13" s="181">
        <v>8980</v>
      </c>
      <c r="L13" s="181">
        <v>0</v>
      </c>
      <c r="M13" s="181">
        <v>0</v>
      </c>
      <c r="N13" s="181">
        <v>0</v>
      </c>
    </row>
    <row r="14" spans="1:14" s="8" customFormat="1" ht="27.75" customHeight="1">
      <c r="A14" s="131"/>
      <c r="B14" s="104">
        <v>80103</v>
      </c>
      <c r="C14" s="182" t="s">
        <v>235</v>
      </c>
      <c r="D14" s="181">
        <v>2176323</v>
      </c>
      <c r="E14" s="181">
        <f>23800-9180</f>
        <v>14620</v>
      </c>
      <c r="F14" s="181">
        <f t="shared" si="0"/>
        <v>2190943</v>
      </c>
      <c r="G14" s="181">
        <f>23745-9180</f>
        <v>14565</v>
      </c>
      <c r="H14" s="181">
        <f>9500-9180</f>
        <v>320</v>
      </c>
      <c r="I14" s="181">
        <v>14245</v>
      </c>
      <c r="J14" s="181">
        <v>0</v>
      </c>
      <c r="K14" s="181">
        <v>55</v>
      </c>
      <c r="L14" s="181">
        <v>0</v>
      </c>
      <c r="M14" s="181">
        <v>0</v>
      </c>
      <c r="N14" s="181">
        <v>0</v>
      </c>
    </row>
    <row r="15" spans="1:14" s="8" customFormat="1" ht="21.75" customHeight="1">
      <c r="A15" s="131"/>
      <c r="B15" s="104">
        <v>80104</v>
      </c>
      <c r="C15" s="182" t="s">
        <v>236</v>
      </c>
      <c r="D15" s="181">
        <v>1590491</v>
      </c>
      <c r="E15" s="181">
        <f>29900-200</f>
        <v>29700</v>
      </c>
      <c r="F15" s="181">
        <f t="shared" si="0"/>
        <v>1620191</v>
      </c>
      <c r="G15" s="181">
        <f>29700-200</f>
        <v>29500</v>
      </c>
      <c r="H15" s="181">
        <v>0</v>
      </c>
      <c r="I15" s="181">
        <v>29500</v>
      </c>
      <c r="J15" s="181">
        <v>0</v>
      </c>
      <c r="K15" s="181">
        <v>200</v>
      </c>
      <c r="L15" s="181">
        <v>0</v>
      </c>
      <c r="M15" s="181">
        <v>0</v>
      </c>
      <c r="N15" s="181">
        <v>0</v>
      </c>
    </row>
    <row r="16" spans="1:14" s="8" customFormat="1" ht="21.75" customHeight="1">
      <c r="A16" s="131"/>
      <c r="B16" s="104">
        <v>80107</v>
      </c>
      <c r="C16" s="182" t="s">
        <v>237</v>
      </c>
      <c r="D16" s="181">
        <v>304221</v>
      </c>
      <c r="E16" s="181">
        <f>116-9605</f>
        <v>-9489</v>
      </c>
      <c r="F16" s="181">
        <f t="shared" si="0"/>
        <v>294732</v>
      </c>
      <c r="G16" s="181">
        <f>116-9605</f>
        <v>-9489</v>
      </c>
      <c r="H16" s="181">
        <f>116-9605</f>
        <v>-9489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</row>
    <row r="17" spans="1:14" s="8" customFormat="1" ht="27" customHeight="1">
      <c r="A17" s="131"/>
      <c r="B17" s="104">
        <v>80148</v>
      </c>
      <c r="C17" s="182" t="s">
        <v>244</v>
      </c>
      <c r="D17" s="181">
        <v>403522</v>
      </c>
      <c r="E17" s="181">
        <v>12000</v>
      </c>
      <c r="F17" s="181">
        <f t="shared" si="0"/>
        <v>415522</v>
      </c>
      <c r="G17" s="181">
        <v>12000</v>
      </c>
      <c r="H17" s="181">
        <v>12000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</row>
    <row r="18" spans="1:14" s="8" customFormat="1" ht="108.75" customHeight="1">
      <c r="A18" s="131"/>
      <c r="B18" s="104">
        <v>80149</v>
      </c>
      <c r="C18" s="182" t="s">
        <v>238</v>
      </c>
      <c r="D18" s="181">
        <v>384450</v>
      </c>
      <c r="E18" s="181">
        <v>1459</v>
      </c>
      <c r="F18" s="181">
        <f t="shared" si="0"/>
        <v>385909</v>
      </c>
      <c r="G18" s="181">
        <v>1459</v>
      </c>
      <c r="H18" s="181">
        <v>1459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</row>
    <row r="19" spans="1:14" s="8" customFormat="1" ht="82.5" customHeight="1">
      <c r="A19" s="131"/>
      <c r="B19" s="104">
        <v>80150</v>
      </c>
      <c r="C19" s="87" t="s">
        <v>239</v>
      </c>
      <c r="D19" s="181">
        <v>1165430</v>
      </c>
      <c r="E19" s="181">
        <f>1652-52</f>
        <v>1600</v>
      </c>
      <c r="F19" s="181">
        <f t="shared" si="0"/>
        <v>1167030</v>
      </c>
      <c r="G19" s="181">
        <v>-52</v>
      </c>
      <c r="H19" s="181">
        <v>0</v>
      </c>
      <c r="I19" s="181">
        <v>-52</v>
      </c>
      <c r="J19" s="181">
        <v>0</v>
      </c>
      <c r="K19" s="181">
        <v>1652</v>
      </c>
      <c r="L19" s="181">
        <v>0</v>
      </c>
      <c r="M19" s="181">
        <v>0</v>
      </c>
      <c r="N19" s="181">
        <v>0</v>
      </c>
    </row>
    <row r="20" spans="1:14" s="8" customFormat="1" ht="21.75" customHeight="1">
      <c r="A20" s="133" t="s">
        <v>217</v>
      </c>
      <c r="B20" s="98"/>
      <c r="C20" s="183" t="s">
        <v>218</v>
      </c>
      <c r="D20" s="178">
        <v>6642250</v>
      </c>
      <c r="E20" s="178">
        <v>0</v>
      </c>
      <c r="F20" s="178">
        <f t="shared" si="0"/>
        <v>6642250</v>
      </c>
      <c r="G20" s="178">
        <v>777589.08</v>
      </c>
      <c r="H20" s="178">
        <v>654713.08</v>
      </c>
      <c r="I20" s="178">
        <v>122876</v>
      </c>
      <c r="J20" s="178">
        <v>0</v>
      </c>
      <c r="K20" s="178">
        <v>5864660.92</v>
      </c>
      <c r="L20" s="178">
        <v>0</v>
      </c>
      <c r="M20" s="178">
        <v>0</v>
      </c>
      <c r="N20" s="178">
        <v>0</v>
      </c>
    </row>
    <row r="21" spans="1:14" s="8" customFormat="1" ht="21.75" customHeight="1">
      <c r="A21" s="131"/>
      <c r="B21" s="104">
        <v>85295</v>
      </c>
      <c r="C21" s="182" t="s">
        <v>184</v>
      </c>
      <c r="D21" s="181">
        <v>5211715</v>
      </c>
      <c r="E21" s="181">
        <v>0</v>
      </c>
      <c r="F21" s="181">
        <f t="shared" si="0"/>
        <v>5211715</v>
      </c>
      <c r="G21" s="181">
        <v>0</v>
      </c>
      <c r="H21" s="181">
        <v>-5600</v>
      </c>
      <c r="I21" s="181">
        <f>8500-2900</f>
        <v>5600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</row>
    <row r="22" spans="1:14" s="8" customFormat="1" ht="30.75" customHeight="1">
      <c r="A22" s="133" t="s">
        <v>240</v>
      </c>
      <c r="B22" s="98"/>
      <c r="C22" s="183" t="s">
        <v>242</v>
      </c>
      <c r="D22" s="178">
        <v>97931</v>
      </c>
      <c r="E22" s="178">
        <v>0</v>
      </c>
      <c r="F22" s="178">
        <f t="shared" si="0"/>
        <v>97931</v>
      </c>
      <c r="G22" s="178">
        <v>3796</v>
      </c>
      <c r="H22" s="178">
        <v>0</v>
      </c>
      <c r="I22" s="178">
        <v>3796</v>
      </c>
      <c r="J22" s="178">
        <v>0</v>
      </c>
      <c r="K22" s="178">
        <v>94135</v>
      </c>
      <c r="L22" s="178">
        <v>0</v>
      </c>
      <c r="M22" s="178">
        <v>0</v>
      </c>
      <c r="N22" s="178">
        <v>0</v>
      </c>
    </row>
    <row r="23" spans="1:14" s="8" customFormat="1" ht="30" customHeight="1">
      <c r="A23" s="131"/>
      <c r="B23" s="104">
        <v>85446</v>
      </c>
      <c r="C23" s="182" t="s">
        <v>241</v>
      </c>
      <c r="D23" s="181">
        <v>1616</v>
      </c>
      <c r="E23" s="181">
        <v>500</v>
      </c>
      <c r="F23" s="181">
        <f t="shared" si="0"/>
        <v>2116</v>
      </c>
      <c r="G23" s="181">
        <v>500</v>
      </c>
      <c r="H23" s="181">
        <v>0</v>
      </c>
      <c r="I23" s="181">
        <v>500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</row>
    <row r="24" spans="1:14" ht="21.75" customHeight="1">
      <c r="A24" s="131"/>
      <c r="B24" s="104">
        <v>85495</v>
      </c>
      <c r="C24" s="182" t="s">
        <v>184</v>
      </c>
      <c r="D24" s="181">
        <v>2000</v>
      </c>
      <c r="E24" s="181">
        <v>-500</v>
      </c>
      <c r="F24" s="181">
        <f t="shared" si="0"/>
        <v>1500</v>
      </c>
      <c r="G24" s="181">
        <v>-500</v>
      </c>
      <c r="H24" s="181">
        <v>0</v>
      </c>
      <c r="I24" s="181">
        <v>-500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</row>
    <row r="25" spans="1:14" ht="21.75" customHeight="1">
      <c r="A25" s="133" t="s">
        <v>222</v>
      </c>
      <c r="B25" s="98"/>
      <c r="C25" s="183" t="s">
        <v>223</v>
      </c>
      <c r="D25" s="178">
        <v>4534006</v>
      </c>
      <c r="E25" s="178">
        <f>1777.97-1579.97</f>
        <v>198</v>
      </c>
      <c r="F25" s="178">
        <f t="shared" si="0"/>
        <v>4534204</v>
      </c>
      <c r="G25" s="178">
        <v>327268.03</v>
      </c>
      <c r="H25" s="178">
        <v>179227.52</v>
      </c>
      <c r="I25" s="178">
        <v>148040.51</v>
      </c>
      <c r="J25" s="178">
        <v>0</v>
      </c>
      <c r="K25" s="178">
        <v>4206935.97</v>
      </c>
      <c r="L25" s="178">
        <v>0</v>
      </c>
      <c r="M25" s="178">
        <v>0</v>
      </c>
      <c r="N25" s="178">
        <v>0</v>
      </c>
    </row>
    <row r="26" spans="1:14" s="61" customFormat="1" ht="81" customHeight="1">
      <c r="A26" s="131"/>
      <c r="B26" s="104">
        <v>85502</v>
      </c>
      <c r="C26" s="182" t="s">
        <v>243</v>
      </c>
      <c r="D26" s="181">
        <v>1629789</v>
      </c>
      <c r="E26" s="181">
        <v>0</v>
      </c>
      <c r="F26" s="181">
        <f t="shared" si="0"/>
        <v>1629789</v>
      </c>
      <c r="G26" s="181">
        <v>-1579.97</v>
      </c>
      <c r="H26" s="181">
        <v>-1579.94</v>
      </c>
      <c r="I26" s="181">
        <v>-0.03</v>
      </c>
      <c r="J26" s="181">
        <v>0</v>
      </c>
      <c r="K26" s="181">
        <v>1579.97</v>
      </c>
      <c r="L26" s="181">
        <v>0</v>
      </c>
      <c r="M26" s="181">
        <v>0</v>
      </c>
      <c r="N26" s="181">
        <v>0</v>
      </c>
    </row>
    <row r="27" spans="1:14" ht="21.75" customHeight="1">
      <c r="A27" s="131"/>
      <c r="B27" s="104">
        <v>85503</v>
      </c>
      <c r="C27" s="182" t="s">
        <v>226</v>
      </c>
      <c r="D27" s="181">
        <v>403</v>
      </c>
      <c r="E27" s="181">
        <v>198</v>
      </c>
      <c r="F27" s="181">
        <f t="shared" si="0"/>
        <v>601</v>
      </c>
      <c r="G27" s="181">
        <v>198</v>
      </c>
      <c r="H27" s="181">
        <v>150.49</v>
      </c>
      <c r="I27" s="181">
        <v>47.51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</row>
    <row r="28" spans="1:14" s="61" customFormat="1" ht="23.25" customHeight="1">
      <c r="A28" s="224" t="s">
        <v>7</v>
      </c>
      <c r="B28" s="225"/>
      <c r="C28" s="226"/>
      <c r="D28" s="176">
        <v>43808076.66</v>
      </c>
      <c r="E28" s="176">
        <f>E25+E22+E20+E12+E10+E8</f>
        <v>104700.57</v>
      </c>
      <c r="F28" s="179">
        <f t="shared" si="0"/>
        <v>43912777.23</v>
      </c>
      <c r="G28" s="178">
        <v>28087235.05</v>
      </c>
      <c r="H28" s="176">
        <v>17958780.28</v>
      </c>
      <c r="I28" s="176">
        <v>10128454.77</v>
      </c>
      <c r="J28" s="176">
        <v>1880287.6</v>
      </c>
      <c r="K28" s="176">
        <v>13529132.89</v>
      </c>
      <c r="L28" s="176">
        <v>219967.58</v>
      </c>
      <c r="M28" s="176">
        <v>0</v>
      </c>
      <c r="N28" s="176">
        <v>196154.11</v>
      </c>
    </row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</sheetData>
  <sheetProtection/>
  <mergeCells count="13">
    <mergeCell ref="A28:C28"/>
    <mergeCell ref="D4:F5"/>
    <mergeCell ref="D7:F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34" t="s">
        <v>229</v>
      </c>
      <c r="D1" s="235"/>
      <c r="E1" s="235"/>
      <c r="F1" s="235"/>
      <c r="G1" s="235"/>
      <c r="H1" s="235"/>
      <c r="I1" s="235"/>
      <c r="J1" s="235"/>
      <c r="K1" s="235"/>
    </row>
    <row r="2" spans="7:11" ht="12.75">
      <c r="G2" s="236" t="s">
        <v>207</v>
      </c>
      <c r="H2" s="236"/>
      <c r="I2" s="236"/>
      <c r="J2" s="236"/>
      <c r="K2" s="236"/>
    </row>
    <row r="3" spans="1:11" ht="42.75" customHeight="1">
      <c r="A3" s="237" t="s">
        <v>219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s="130" customFormat="1" ht="45" customHeight="1">
      <c r="A4" s="238" t="s">
        <v>0</v>
      </c>
      <c r="B4" s="238" t="s">
        <v>3</v>
      </c>
      <c r="C4" s="238" t="s">
        <v>109</v>
      </c>
      <c r="D4" s="240" t="s">
        <v>129</v>
      </c>
      <c r="E4" s="241"/>
      <c r="F4" s="242"/>
      <c r="G4" s="243" t="s">
        <v>130</v>
      </c>
      <c r="H4" s="244"/>
      <c r="I4" s="245"/>
      <c r="J4" s="246" t="s">
        <v>54</v>
      </c>
      <c r="K4" s="246"/>
    </row>
    <row r="5" spans="1:11" s="130" customFormat="1" ht="65.25" customHeight="1">
      <c r="A5" s="239"/>
      <c r="B5" s="239"/>
      <c r="C5" s="239"/>
      <c r="D5" s="186" t="s">
        <v>220</v>
      </c>
      <c r="E5" s="184" t="s">
        <v>21</v>
      </c>
      <c r="F5" s="76" t="s">
        <v>221</v>
      </c>
      <c r="G5" s="186" t="s">
        <v>220</v>
      </c>
      <c r="H5" s="184" t="s">
        <v>21</v>
      </c>
      <c r="I5" s="185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9.75" customHeight="1">
      <c r="A7" s="133" t="s">
        <v>222</v>
      </c>
      <c r="B7" s="133"/>
      <c r="C7" s="138" t="s">
        <v>223</v>
      </c>
      <c r="D7" s="140">
        <v>4361792</v>
      </c>
      <c r="E7" s="190">
        <v>198</v>
      </c>
      <c r="F7" s="140">
        <f>D7+E7</f>
        <v>4361990</v>
      </c>
      <c r="G7" s="140">
        <v>4361792</v>
      </c>
      <c r="H7" s="190">
        <v>198</v>
      </c>
      <c r="I7" s="140">
        <f>G7+H7</f>
        <v>4361990</v>
      </c>
      <c r="J7" s="127">
        <f>I7</f>
        <v>4361990</v>
      </c>
      <c r="K7" s="140">
        <v>0</v>
      </c>
    </row>
    <row r="8" spans="1:11" s="8" customFormat="1" ht="35.25" customHeight="1">
      <c r="A8" s="131"/>
      <c r="B8" s="131" t="s">
        <v>227</v>
      </c>
      <c r="C8" s="87" t="s">
        <v>226</v>
      </c>
      <c r="D8" s="180">
        <v>403</v>
      </c>
      <c r="E8" s="189">
        <v>198</v>
      </c>
      <c r="F8" s="180">
        <f>D8+E8</f>
        <v>601</v>
      </c>
      <c r="G8" s="180">
        <v>403</v>
      </c>
      <c r="H8" s="189">
        <f>E8</f>
        <v>198</v>
      </c>
      <c r="I8" s="180">
        <f>G8+H8</f>
        <v>601</v>
      </c>
      <c r="J8" s="126">
        <f>H8</f>
        <v>198</v>
      </c>
      <c r="K8" s="180">
        <v>0</v>
      </c>
    </row>
    <row r="9" spans="1:11" s="61" customFormat="1" ht="34.5" customHeight="1">
      <c r="A9" s="117"/>
      <c r="B9" s="118"/>
      <c r="C9" s="115" t="s">
        <v>1</v>
      </c>
      <c r="D9" s="187">
        <v>5622479.96</v>
      </c>
      <c r="E9" s="187">
        <v>198</v>
      </c>
      <c r="F9" s="127">
        <f>SUM(D9:E9)</f>
        <v>5622677.96</v>
      </c>
      <c r="G9" s="127">
        <v>5622479.96</v>
      </c>
      <c r="H9" s="187">
        <v>198</v>
      </c>
      <c r="I9" s="127">
        <f>SUM(G9:H9)</f>
        <v>5622677.96</v>
      </c>
      <c r="J9" s="127">
        <f>I9-K9</f>
        <v>5622677.96</v>
      </c>
      <c r="K9" s="140">
        <v>0</v>
      </c>
    </row>
    <row r="10" ht="18" customHeight="1"/>
    <row r="11" spans="1:11" s="61" customFormat="1" ht="17.25" customHeight="1">
      <c r="A11" s="18"/>
      <c r="B11" s="18"/>
      <c r="C11" s="18"/>
      <c r="D11" s="37"/>
      <c r="E11" s="37"/>
      <c r="F11" s="37"/>
      <c r="G11" s="63"/>
      <c r="H11"/>
      <c r="I11"/>
      <c r="J11"/>
      <c r="K11"/>
    </row>
    <row r="12" ht="16.5" customHeight="1"/>
    <row r="13" spans="1:11" s="61" customFormat="1" ht="29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spans="1:11" s="8" customFormat="1" ht="21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9.5" customHeight="1"/>
    <row r="16" spans="1:11" s="61" customFormat="1" ht="16.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52.5" customHeight="1"/>
    <row r="18" ht="69" customHeight="1"/>
    <row r="19" spans="1:11" s="61" customFormat="1" ht="84.7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21" customHeight="1"/>
    <row r="21" ht="50.25" customHeight="1"/>
    <row r="22" spans="1:23" s="188" customFormat="1" ht="20.2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93.75" customHeight="1"/>
    <row r="24" spans="1:11" s="61" customFormat="1" ht="19.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</row>
    <row r="25" spans="1:11" s="5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208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53" t="s">
        <v>0</v>
      </c>
      <c r="B4" s="253" t="s">
        <v>3</v>
      </c>
      <c r="C4" s="253" t="s">
        <v>5</v>
      </c>
      <c r="D4" s="256" t="s">
        <v>1</v>
      </c>
      <c r="E4" s="257"/>
      <c r="F4" s="258"/>
      <c r="G4" s="253" t="s">
        <v>26</v>
      </c>
      <c r="H4" s="32" t="s">
        <v>27</v>
      </c>
      <c r="I4" s="253" t="s">
        <v>28</v>
      </c>
      <c r="J4" s="255" t="s">
        <v>113</v>
      </c>
      <c r="K4" s="253" t="s">
        <v>29</v>
      </c>
    </row>
    <row r="5" spans="1:11" ht="90">
      <c r="A5" s="254"/>
      <c r="B5" s="254"/>
      <c r="C5" s="254"/>
      <c r="D5" s="259"/>
      <c r="E5" s="260"/>
      <c r="F5" s="261"/>
      <c r="G5" s="254"/>
      <c r="H5" s="34" t="s">
        <v>123</v>
      </c>
      <c r="I5" s="254"/>
      <c r="J5" s="254"/>
      <c r="K5" s="254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50">
        <v>4</v>
      </c>
      <c r="E7" s="251"/>
      <c r="F7" s="252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174</v>
      </c>
      <c r="B8" s="153"/>
      <c r="C8" s="138" t="s">
        <v>195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196</v>
      </c>
      <c r="C9" s="87" t="s">
        <v>197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188</v>
      </c>
      <c r="B10" s="153"/>
      <c r="C10" s="138" t="s">
        <v>191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189</v>
      </c>
      <c r="C11" s="87" t="s">
        <v>192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198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199</v>
      </c>
      <c r="C13" s="87" t="s">
        <v>200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47" t="s">
        <v>7</v>
      </c>
      <c r="B14" s="248"/>
      <c r="C14" s="249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209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4" t="s">
        <v>169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ht="12.75" customHeight="1">
      <c r="A5" s="265" t="s">
        <v>32</v>
      </c>
      <c r="B5" s="266" t="s">
        <v>0</v>
      </c>
      <c r="C5" s="266" t="s">
        <v>33</v>
      </c>
      <c r="D5" s="262" t="s">
        <v>34</v>
      </c>
      <c r="E5" s="246" t="s">
        <v>35</v>
      </c>
      <c r="F5" s="246" t="s">
        <v>36</v>
      </c>
      <c r="G5" s="246"/>
      <c r="H5" s="246"/>
      <c r="I5" s="246"/>
      <c r="J5" s="246"/>
      <c r="K5" s="262" t="s">
        <v>37</v>
      </c>
    </row>
    <row r="6" spans="1:11" ht="12.75" customHeight="1">
      <c r="A6" s="265"/>
      <c r="B6" s="266"/>
      <c r="C6" s="266"/>
      <c r="D6" s="262"/>
      <c r="E6" s="246"/>
      <c r="F6" s="246" t="s">
        <v>179</v>
      </c>
      <c r="G6" s="246" t="s">
        <v>38</v>
      </c>
      <c r="H6" s="246"/>
      <c r="I6" s="246"/>
      <c r="J6" s="246"/>
      <c r="K6" s="262"/>
    </row>
    <row r="7" spans="1:11" ht="12.75" customHeight="1">
      <c r="A7" s="265"/>
      <c r="B7" s="266"/>
      <c r="C7" s="266"/>
      <c r="D7" s="262"/>
      <c r="E7" s="246"/>
      <c r="F7" s="246"/>
      <c r="G7" s="246" t="s">
        <v>39</v>
      </c>
      <c r="H7" s="246" t="s">
        <v>40</v>
      </c>
      <c r="I7" s="246" t="s">
        <v>41</v>
      </c>
      <c r="J7" s="246" t="s">
        <v>42</v>
      </c>
      <c r="K7" s="262"/>
    </row>
    <row r="8" spans="1:11" ht="12.75">
      <c r="A8" s="265"/>
      <c r="B8" s="266"/>
      <c r="C8" s="266"/>
      <c r="D8" s="262"/>
      <c r="E8" s="246"/>
      <c r="F8" s="246"/>
      <c r="G8" s="246"/>
      <c r="H8" s="246"/>
      <c r="I8" s="246"/>
      <c r="J8" s="246"/>
      <c r="K8" s="262"/>
    </row>
    <row r="9" spans="1:11" ht="102" customHeight="1">
      <c r="A9" s="265"/>
      <c r="B9" s="266"/>
      <c r="C9" s="266"/>
      <c r="D9" s="262"/>
      <c r="E9" s="246"/>
      <c r="F9" s="246"/>
      <c r="G9" s="246"/>
      <c r="H9" s="246"/>
      <c r="I9" s="246"/>
      <c r="J9" s="246"/>
      <c r="K9" s="262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176</v>
      </c>
      <c r="C11" s="171" t="s">
        <v>177</v>
      </c>
      <c r="D11" s="87" t="s">
        <v>178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172</v>
      </c>
      <c r="J11" s="40">
        <v>0</v>
      </c>
      <c r="K11" s="87" t="s">
        <v>180</v>
      </c>
    </row>
    <row r="12" spans="1:11" ht="32.25" customHeight="1">
      <c r="A12" s="123">
        <v>2</v>
      </c>
      <c r="B12" s="171" t="s">
        <v>174</v>
      </c>
      <c r="C12" s="171" t="s">
        <v>196</v>
      </c>
      <c r="D12" s="87" t="s">
        <v>203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172</v>
      </c>
      <c r="J12" s="40">
        <v>0</v>
      </c>
      <c r="K12" s="87" t="s">
        <v>180</v>
      </c>
    </row>
    <row r="13" spans="1:11" ht="46.5" customHeight="1">
      <c r="A13" s="123">
        <v>3</v>
      </c>
      <c r="B13" s="171" t="s">
        <v>188</v>
      </c>
      <c r="C13" s="171" t="s">
        <v>189</v>
      </c>
      <c r="D13" s="87" t="s">
        <v>190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172</v>
      </c>
      <c r="J13" s="40">
        <v>0</v>
      </c>
      <c r="K13" s="87" t="s">
        <v>180</v>
      </c>
    </row>
    <row r="14" spans="1:11" ht="57" customHeight="1">
      <c r="A14" s="123">
        <v>4</v>
      </c>
      <c r="B14" s="171" t="s">
        <v>188</v>
      </c>
      <c r="C14" s="171" t="s">
        <v>189</v>
      </c>
      <c r="D14" s="87" t="s">
        <v>202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172</v>
      </c>
      <c r="J14" s="40">
        <v>0</v>
      </c>
      <c r="K14" s="87" t="s">
        <v>180</v>
      </c>
    </row>
    <row r="15" spans="1:11" ht="41.25" customHeight="1">
      <c r="A15" s="123">
        <v>5</v>
      </c>
      <c r="B15" s="171" t="s">
        <v>185</v>
      </c>
      <c r="C15" s="171" t="s">
        <v>186</v>
      </c>
      <c r="D15" s="87" t="s">
        <v>187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172</v>
      </c>
      <c r="J15" s="40">
        <v>100000</v>
      </c>
      <c r="K15" s="87" t="s">
        <v>180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171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172</v>
      </c>
      <c r="J16" s="40">
        <v>0</v>
      </c>
      <c r="K16" s="124" t="s">
        <v>173</v>
      </c>
    </row>
    <row r="17" spans="1:11" s="74" customFormat="1" ht="18" customHeight="1">
      <c r="A17" s="263" t="s">
        <v>1</v>
      </c>
      <c r="B17" s="263"/>
      <c r="C17" s="263"/>
      <c r="D17" s="263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210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0"/>
      <c r="B4" s="270"/>
      <c r="C4" s="270"/>
      <c r="D4" s="270"/>
      <c r="E4" s="270"/>
      <c r="F4" s="270"/>
      <c r="G4" s="270"/>
      <c r="H4" s="270"/>
    </row>
    <row r="5" spans="1:8" ht="34.5" customHeight="1">
      <c r="A5" s="271" t="s">
        <v>168</v>
      </c>
      <c r="B5" s="271"/>
      <c r="C5" s="271"/>
      <c r="D5" s="271"/>
      <c r="E5" s="271"/>
      <c r="F5" s="65"/>
      <c r="G5" s="65"/>
      <c r="H5" s="66"/>
    </row>
    <row r="6" spans="1:8" ht="12.75">
      <c r="A6" s="272" t="s">
        <v>32</v>
      </c>
      <c r="B6" s="272" t="s">
        <v>0</v>
      </c>
      <c r="C6" s="272" t="s">
        <v>3</v>
      </c>
      <c r="D6" s="275" t="s">
        <v>97</v>
      </c>
      <c r="E6" s="278" t="s">
        <v>98</v>
      </c>
      <c r="F6" s="68"/>
      <c r="G6" s="68"/>
      <c r="H6" s="69"/>
    </row>
    <row r="7" spans="1:8" ht="9.75" customHeight="1">
      <c r="A7" s="273"/>
      <c r="B7" s="273"/>
      <c r="C7" s="273"/>
      <c r="D7" s="276"/>
      <c r="E7" s="279"/>
      <c r="F7" s="64"/>
      <c r="G7" s="64"/>
      <c r="H7" s="70"/>
    </row>
    <row r="8" spans="1:8" ht="3" customHeight="1" hidden="1">
      <c r="A8" s="274"/>
      <c r="B8" s="274"/>
      <c r="C8" s="274"/>
      <c r="D8" s="277"/>
      <c r="E8" s="280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194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174</v>
      </c>
      <c r="C12" s="172" t="s">
        <v>175</v>
      </c>
      <c r="D12" s="164" t="s">
        <v>181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174</v>
      </c>
      <c r="C13" s="172" t="s">
        <v>175</v>
      </c>
      <c r="D13" s="164" t="s">
        <v>181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174</v>
      </c>
      <c r="C14" s="172" t="s">
        <v>175</v>
      </c>
      <c r="D14" s="164" t="s">
        <v>181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198</v>
      </c>
      <c r="C15" s="172" t="s">
        <v>199</v>
      </c>
      <c r="D15" s="164" t="s">
        <v>215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198</v>
      </c>
      <c r="C16" s="172" t="s">
        <v>201</v>
      </c>
      <c r="D16" s="164" t="s">
        <v>216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67" t="s">
        <v>1</v>
      </c>
      <c r="B24" s="268"/>
      <c r="C24" s="268"/>
      <c r="D24" s="269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193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70"/>
      <c r="B3" s="270"/>
      <c r="C3" s="270"/>
      <c r="D3" s="270"/>
      <c r="E3" s="270"/>
    </row>
    <row r="4" ht="12.75">
      <c r="E4" s="63"/>
    </row>
    <row r="5" ht="12.75">
      <c r="E5" s="63"/>
    </row>
    <row r="6" spans="1:5" ht="15.75">
      <c r="A6" s="271" t="s">
        <v>167</v>
      </c>
      <c r="B6" s="271"/>
      <c r="C6" s="271"/>
      <c r="D6" s="271"/>
      <c r="E6" s="271"/>
    </row>
    <row r="7" spans="4:5" ht="12.75">
      <c r="D7" s="18"/>
      <c r="E7" s="67"/>
    </row>
    <row r="8" spans="1:5" ht="12.75">
      <c r="A8" s="265" t="s">
        <v>32</v>
      </c>
      <c r="B8" s="265" t="s">
        <v>0</v>
      </c>
      <c r="C8" s="265" t="s">
        <v>3</v>
      </c>
      <c r="D8" s="262" t="s">
        <v>97</v>
      </c>
      <c r="E8" s="284" t="s">
        <v>98</v>
      </c>
    </row>
    <row r="9" spans="1:5" ht="12.75">
      <c r="A9" s="265"/>
      <c r="B9" s="265"/>
      <c r="C9" s="265"/>
      <c r="D9" s="262"/>
      <c r="E9" s="285"/>
    </row>
    <row r="10" spans="1:5" ht="12.75">
      <c r="A10" s="265"/>
      <c r="B10" s="265"/>
      <c r="C10" s="265"/>
      <c r="D10" s="262"/>
      <c r="E10" s="286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81" t="s">
        <v>1</v>
      </c>
      <c r="B15" s="282"/>
      <c r="C15" s="282"/>
      <c r="D15" s="283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211</v>
      </c>
    </row>
    <row r="2" spans="1:7" ht="12.75">
      <c r="A2" s="18"/>
      <c r="B2" s="18"/>
      <c r="C2" s="18"/>
      <c r="D2" s="37"/>
      <c r="E2" s="37"/>
      <c r="F2" s="37"/>
      <c r="G2" s="2" t="s">
        <v>207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87" t="s">
        <v>206</v>
      </c>
      <c r="B4" s="287"/>
      <c r="C4" s="287"/>
      <c r="D4" s="287"/>
      <c r="E4" s="287"/>
      <c r="F4" s="287"/>
      <c r="G4" s="287"/>
    </row>
    <row r="5" spans="1:7" ht="12.75" customHeight="1">
      <c r="A5" s="265" t="s">
        <v>0</v>
      </c>
      <c r="B5" s="238" t="s">
        <v>3</v>
      </c>
      <c r="C5" s="238" t="s">
        <v>109</v>
      </c>
      <c r="D5" s="246" t="s">
        <v>129</v>
      </c>
      <c r="E5" s="284" t="s">
        <v>17</v>
      </c>
      <c r="F5" s="246" t="s">
        <v>54</v>
      </c>
      <c r="G5" s="246"/>
    </row>
    <row r="6" spans="1:7" ht="31.5" customHeight="1">
      <c r="A6" s="265"/>
      <c r="B6" s="239"/>
      <c r="C6" s="239"/>
      <c r="D6" s="288"/>
      <c r="E6" s="28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204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205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2023-01-04T13:42:03Z</cp:lastPrinted>
  <dcterms:created xsi:type="dcterms:W3CDTF">2010-03-08T07:45:02Z</dcterms:created>
  <dcterms:modified xsi:type="dcterms:W3CDTF">2023-01-04T13:49:16Z</dcterms:modified>
  <cp:category/>
  <cp:version/>
  <cp:contentType/>
  <cp:contentStatus/>
</cp:coreProperties>
</file>