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0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'DOCHODY'!$A$1:$K$26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'WYDATKI'!$A$1:$H$22</definedName>
    <definedName name="_xlnm.Print_Area" localSheetId="2">'WYDATKI BIEŻĄCE'!$A$1:$N$30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<sst xmlns="http://schemas.openxmlformats.org/spreadsheetml/2006/main" count="727" uniqueCount="344">
  <si>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</si>
  <si>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</si>
  <si>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</si>
  <si>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</si>
  <si>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</si>
  <si>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</si>
  <si>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</si>
  <si>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</si>
  <si>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</si>
  <si>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</si>
  <si>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</si>
  <si>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</si>
  <si>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</si>
  <si>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</si>
  <si>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</si>
  <si>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</si>
  <si>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</si>
  <si>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</si>
  <si>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</si>
  <si>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</si>
  <si>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</si>
  <si>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</si>
  <si>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</si>
  <si>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</si>
  <si>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</si>
  <si>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</si>
  <si>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</si>
  <si>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</si>
  <si>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</si>
  <si>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</si>
  <si>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</si>
  <si>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</si>
  <si>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</si>
  <si>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</si>
  <si>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</si>
  <si>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</si>
  <si>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</si>
  <si>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</si>
  <si>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</si>
  <si>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</si>
  <si>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</si>
  <si>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</si>
  <si>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</si>
  <si>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</si>
  <si>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</si>
  <si>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</si>
  <si>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</si>
  <si>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</si>
  <si>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</si>
  <si>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</si>
  <si>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</si>
  <si>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</si>
  <si>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</si>
  <si>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</si>
  <si>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</si>
  <si>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</si>
  <si>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</si>
  <si>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</si>
  <si>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</si>
  <si>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</si>
  <si>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</si>
  <si>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</si>
  <si>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</si>
  <si>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</si>
  <si>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</si>
  <si>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</si>
  <si>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</si>
  <si>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</si>
  <si>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</si>
  <si>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</si>
  <si>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</si>
  <si>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</si>
  <si>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</si>
  <si>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</si>
  <si>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</si>
  <si>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</si>
  <si>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</si>
  <si>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</si>
  <si>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</si>
  <si>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</si>
  <si>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</si>
  <si>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</si>
  <si>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</si>
  <si>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</si>
  <si>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</si>
  <si>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</si>
  <si>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</si>
  <si>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</si>
  <si>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</si>
  <si>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</si>
  <si>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</si>
  <si>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</si>
  <si>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</si>
  <si>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</si>
  <si>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</si>
  <si>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</si>
  <si>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</si>
  <si>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</si>
  <si>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</si>
  <si>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</si>
  <si>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</si>
  <si>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</si>
  <si>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</si>
  <si>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</si>
  <si>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</si>
  <si>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</si>
  <si>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</si>
  <si>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</si>
  <si>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</si>
  <si>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</si>
  <si>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</si>
  <si>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</si>
  <si>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</si>
  <si>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</si>
  <si>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</si>
  <si>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</si>
  <si>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</si>
  <si>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</si>
  <si>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</si>
  <si>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</si>
  <si>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</si>
  <si>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</si>
  <si>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</si>
  <si>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</si>
  <si>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</si>
  <si>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</si>
  <si>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</si>
  <si>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</si>
  <si>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</si>
  <si>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</si>
  <si>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</si>
  <si>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</si>
  <si>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</si>
  <si>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</si>
  <si>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</si>
  <si>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</si>
  <si>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</si>
  <si>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</si>
  <si>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</si>
  <si>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</si>
  <si>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</si>
  <si>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</si>
  <si>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</si>
  <si>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</si>
  <si>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</si>
  <si>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</si>
  <si>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</si>
  <si>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</si>
  <si>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</si>
  <si>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</si>
  <si>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</si>
  <si>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</si>
  <si>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</si>
  <si>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</si>
  <si>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</si>
  <si>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</si>
  <si>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</si>
  <si>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</si>
  <si>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</si>
  <si>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</si>
  <si>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</si>
  <si>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</si>
  <si>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</si>
  <si>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</si>
  <si>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</si>
  <si>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</si>
  <si>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</si>
  <si>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</si>
  <si>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</si>
  <si>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</si>
  <si>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</si>
  <si>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</si>
  <si>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</si>
  <si>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</si>
  <si>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</si>
  <si>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</si>
  <si>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</si>
  <si>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</si>
  <si>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</si>
  <si>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</si>
  <si>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</si>
  <si>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</si>
  <si>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</si>
  <si>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</si>
  <si>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</si>
  <si>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</si>
  <si>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</si>
  <si>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</si>
  <si>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</si>
  <si>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</si>
  <si>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</si>
  <si>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</si>
  <si>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</si>
  <si>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</si>
  <si>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</si>
  <si>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</si>
  <si>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</si>
  <si>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</si>
  <si>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</si>
  <si>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</si>
  <si>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</si>
  <si>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</si>
  <si>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</si>
  <si>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</si>
  <si>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</si>
  <si>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</si>
  <si>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</si>
  <si>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</si>
  <si>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</si>
  <si>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</si>
  <si>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</si>
  <si>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</si>
  <si>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</si>
  <si>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</si>
  <si>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</si>
  <si>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</si>
  <si>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</si>
  <si>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</si>
  <si>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</si>
  <si>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</si>
  <si>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</si>
  <si>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</si>
  <si>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</si>
  <si>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</si>
  <si>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</si>
  <si>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</si>
  <si>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</si>
  <si>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</si>
  <si>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</si>
  <si>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</si>
  <si>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</si>
  <si>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</si>
  <si>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</si>
  <si>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</si>
  <si>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</si>
  <si>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</si>
  <si>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</si>
  <si>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</si>
  <si>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</si>
  <si>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</si>
  <si>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</si>
  <si>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</si>
  <si>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</si>
  <si>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</si>
  <si>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</si>
  <si>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</si>
  <si>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</si>
  <si>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</si>
  <si>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</si>
  <si>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</si>
  <si>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</si>
  <si>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</si>
  <si>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</si>
  <si>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</si>
  <si>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</si>
  <si>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</si>
  <si>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</si>
  <si>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</si>
  <si>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</si>
  <si>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</si>
  <si>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</si>
  <si>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</si>
  <si>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</si>
  <si>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</si>
  <si>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</si>
  <si>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</si>
  <si>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</si>
  <si>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</si>
  <si>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</si>
  <si>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</si>
  <si>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</si>
  <si>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</si>
  <si>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</si>
  <si>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</si>
  <si>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</si>
  <si>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</si>
  <si>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</si>
  <si>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</si>
  <si>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</si>
  <si>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</si>
  <si>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</si>
  <si>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</si>
  <si>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</si>
  <si>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</si>
  <si>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</si>
  <si>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</si>
  <si>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</si>
  <si>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</si>
  <si>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</si>
  <si>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</si>
  <si>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</si>
  <si>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</si>
  <si>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</si>
  <si>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</si>
  <si>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</si>
  <si>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</si>
  <si>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</si>
  <si>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</si>
  <si>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</si>
  <si>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</si>
  <si>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</si>
  <si>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</si>
  <si>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</si>
  <si>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</si>
  <si>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</si>
  <si>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</si>
  <si>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</si>
  <si>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</si>
  <si>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</si>
  <si>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</si>
  <si>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</si>
  <si>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</si>
  <si>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</si>
  <si>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</si>
  <si>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</si>
  <si>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</si>
  <si>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</si>
  <si>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</si>
  <si>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852</t>
  </si>
  <si>
    <t>POMOC SPOŁECZNA</t>
  </si>
  <si>
    <t>zmieniającego Uchwałę Budżetową Gminy na rok 2022</t>
  </si>
  <si>
    <t>Planowane wydatki na 2022 r.</t>
  </si>
  <si>
    <t>Załącznik nr 1 do Zarządzenia nr 21/2022 Wójta Gminy Belsk Duży z dnia 28 lutego 2022 roku</t>
  </si>
  <si>
    <t>Załącznik nr 2 do Zarządzenia nr 21/2022 Wójta Gminy Belsk Duży z dnia 28 lutego 2022 roku</t>
  </si>
  <si>
    <t>Załącznik nr 3 do Zarządzenia nr 21/2022 Wójta Gminy Belsk Duży z dnia 28 lutego 2022 roku</t>
  </si>
  <si>
    <t>Załącznik nr 4 do Zarządzenia nr 21/2022 Wójta Gminy Belsk Duży z dnia 28 lutego 2022 roku</t>
  </si>
  <si>
    <t>855</t>
  </si>
  <si>
    <t>RODZINA</t>
  </si>
  <si>
    <t>85501</t>
  </si>
  <si>
    <t>Świadczenie wychowawcze</t>
  </si>
  <si>
    <t>85502</t>
  </si>
  <si>
    <t>85503</t>
  </si>
  <si>
    <t>Świadczenia rodzinne, świadczenie z funduszu alimentacyjnego oraz składki na ubezpieczenia emerytalne i rentowe z ubezpieczenia społecznego</t>
  </si>
  <si>
    <t>Karta dużej rodziny</t>
  </si>
  <si>
    <t>Dotacja celowa otrzymana z budżetu państwa na realizację własnych zadań bieżących gmin (związków gmin, związków powiatowo-gminnych)</t>
  </si>
  <si>
    <t>Dotacja celowa otrzymana z budżetu państwa na realizację zadań bieżących z zakresu administracji rządowej oraz innych zadań zleconych gminie (związkom gmin, związkom powiatowo-gminnych) ustawami</t>
  </si>
  <si>
    <t>85213</t>
  </si>
  <si>
    <t>Składki na ubezpieczenie zdrowotne opłacane za osoby pobierające niektóre świadczenia z pomocy społecznej oraz za osoby uczeniczące w zajęciach w centrum integracji społecznej</t>
  </si>
  <si>
    <t>85219</t>
  </si>
  <si>
    <t>Ośrodki pomocy społecznej</t>
  </si>
  <si>
    <t>Dotacja celowa otrzymana z budżetu państwa na zadania bieżace z zakresu administracji rządowej zlecone gminom (związkom gmin, związkom powiatowo-gminnych), związane z realizacją świadczenia wychowawczego stanowiącego pomoc państwa w wychowywaniu dzieci</t>
  </si>
  <si>
    <t>Składki na ubezpieczenie zdrowotne opłacane za osoby pobierające niektóre świadczenia z pomocy społecznej oraz za osoby uczestniczące w zajęciach w centrum integracji społecznej</t>
  </si>
  <si>
    <t>75011</t>
  </si>
  <si>
    <t>Urzędy wojewódzkie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</si>
</sst>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22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19" fillId="0" borderId="10" xfId="52" applyNumberFormat="1" applyFont="1" applyBorder="1" applyAlignment="1">
      <alignment vertical="center"/>
      <protection/>
    </xf>
    <xf numFmtId="4" fontId="19" fillId="0" borderId="28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" fontId="0" fillId="0" borderId="10" xfId="52" applyNumberFormat="1" applyFont="1" applyBorder="1" applyAlignment="1">
      <alignment vertical="center"/>
      <protection/>
    </xf>
    <xf numFmtId="4" fontId="0" fillId="0" borderId="28" xfId="52" applyNumberFormat="1" applyFont="1" applyBorder="1" applyAlignment="1">
      <alignment vertical="center"/>
      <protection/>
    </xf>
    <xf numFmtId="4" fontId="0" fillId="0" borderId="22" xfId="52" applyNumberFormat="1" applyFont="1" applyBorder="1" applyAlignment="1">
      <alignment vertical="center"/>
      <protection/>
    </xf>
    <xf numFmtId="4" fontId="0" fillId="0" borderId="14" xfId="0" applyNumberFormat="1" applyBorder="1" applyAlignment="1">
      <alignment vertical="center"/>
    </xf>
    <xf numFmtId="4" fontId="0" fillId="0" borderId="14" xfId="52" applyNumberFormat="1" applyFont="1" applyBorder="1" applyAlignment="1">
      <alignment vertical="center"/>
      <protection/>
    </xf>
    <xf numFmtId="4" fontId="0" fillId="0" borderId="14" xfId="53" applyNumberFormat="1" applyFont="1" applyBorder="1" applyAlignment="1">
      <alignment vertical="center" wrapText="1"/>
      <protection/>
    </xf>
    <xf numFmtId="4" fontId="19" fillId="0" borderId="22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9" xfId="0" applyFont="1" applyFill="1" applyBorder="1" applyAlignment="1">
      <alignment horizontal="center" vertical="center" wrapText="1"/>
    </xf>
    <xf numFmtId="4" fontId="20" fillId="0" borderId="16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4" fillId="0" borderId="0" xfId="55" applyFont="1" applyAlignment="1">
      <alignment horizontal="left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  <xf numFmtId="0" fontId="24" fillId="0" borderId="39" xfId="55" applyFont="1" applyBorder="1" applyAlignment="1">
      <alignment horizontal="center"/>
      <protection/>
    </xf>
    <xf numFmtId="0" fontId="24" fillId="0" borderId="40" xfId="55" applyFont="1" applyBorder="1" applyAlignment="1">
      <alignment horizontal="center"/>
      <protection/>
    </xf>
    <xf numFmtId="0" fontId="24" fillId="0" borderId="41" xfId="55" applyFont="1" applyBorder="1" applyAlignment="1">
      <alignment horizontal="center"/>
      <protection/>
    </xf>
    <xf numFmtId="0" fontId="30" fillId="0" borderId="39" xfId="55" applyFont="1" applyBorder="1" applyAlignment="1">
      <alignment horizontal="center"/>
      <protection/>
    </xf>
    <xf numFmtId="0" fontId="30" fillId="0" borderId="41" xfId="55" applyFont="1" applyBorder="1" applyAlignment="1">
      <alignment horizontal="center"/>
      <protection/>
    </xf>
    <xf numFmtId="0" fontId="30" fillId="0" borderId="42" xfId="55" applyFont="1" applyBorder="1" applyAlignment="1">
      <alignment horizontal="center"/>
      <protection/>
    </xf>
    <xf numFmtId="0" fontId="30" fillId="0" borderId="43" xfId="55" applyFont="1" applyBorder="1" applyAlignment="1">
      <alignment horizontal="center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showGridLines="0" tabSelected="1" workbookViewId="0" topLeftCell="A1">
      <selection activeCell="Q15" sqref="Q15"/>
    </sheetView>
  </sheetViews>
  <sheetFormatPr defaultColWidth="9.140625" defaultRowHeight="12.75"/>
  <cols>
    <col min="1" max="1" width="5.140625" style="0" customWidth="1"/>
    <col min="2" max="2" width="27.28125" style="0" customWidth="1"/>
    <col min="3" max="3" width="14.7109375" style="0" customWidth="1"/>
    <col min="4" max="4" width="12.00390625" style="0" customWidth="1"/>
    <col min="5" max="5" width="14.8515625" style="0" customWidth="1"/>
    <col min="6" max="6" width="13.57421875" style="0" customWidth="1"/>
    <col min="7" max="7" width="13.421875" style="0" customWidth="1"/>
    <col min="8" max="8" width="13.00390625" style="0" customWidth="1"/>
    <col min="9" max="10" width="12.140625" style="0" customWidth="1"/>
    <col min="11" max="11" width="14.42187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322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320</v>
      </c>
      <c r="L2" s="2"/>
    </row>
    <row r="3" spans="1:5" ht="16.5" customHeight="1">
      <c r="A3" s="96"/>
      <c r="B3" s="278" t="s">
        <v>110</v>
      </c>
      <c r="C3" s="278"/>
      <c r="D3" s="278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79"/>
      <c r="D5" s="279"/>
      <c r="E5" s="279"/>
    </row>
    <row r="6" spans="1:11" ht="12.75">
      <c r="A6" s="4"/>
      <c r="B6" s="4"/>
      <c r="C6" s="87"/>
      <c r="D6" s="87"/>
      <c r="E6" s="87"/>
      <c r="F6" s="280"/>
      <c r="G6" s="280"/>
      <c r="H6" s="280"/>
      <c r="I6" s="280"/>
      <c r="J6" s="280"/>
      <c r="K6" s="281"/>
    </row>
    <row r="7" spans="1:11" ht="12.75">
      <c r="A7" s="282" t="s">
        <v>0</v>
      </c>
      <c r="B7" s="282"/>
      <c r="C7" s="284" t="s">
        <v>1</v>
      </c>
      <c r="D7" s="285"/>
      <c r="E7" s="286"/>
      <c r="F7" s="293" t="s">
        <v>19</v>
      </c>
      <c r="G7" s="293"/>
      <c r="H7" s="293"/>
      <c r="I7" s="293"/>
      <c r="J7" s="293"/>
      <c r="K7" s="294"/>
    </row>
    <row r="8" spans="1:11" ht="12.75">
      <c r="A8" s="282"/>
      <c r="B8" s="282"/>
      <c r="C8" s="287"/>
      <c r="D8" s="288"/>
      <c r="E8" s="289"/>
      <c r="F8" s="287" t="s">
        <v>2</v>
      </c>
      <c r="G8" s="295" t="s">
        <v>6</v>
      </c>
      <c r="H8" s="294"/>
      <c r="I8" s="296" t="s">
        <v>4</v>
      </c>
      <c r="J8" s="295" t="s">
        <v>6</v>
      </c>
      <c r="K8" s="294"/>
    </row>
    <row r="9" spans="1:11" ht="105" customHeight="1">
      <c r="A9" s="282"/>
      <c r="B9" s="283"/>
      <c r="C9" s="290"/>
      <c r="D9" s="291"/>
      <c r="E9" s="292"/>
      <c r="F9" s="290"/>
      <c r="G9" s="90" t="s">
        <v>111</v>
      </c>
      <c r="H9" s="91" t="s">
        <v>112</v>
      </c>
      <c r="I9" s="283"/>
      <c r="J9" s="89" t="s">
        <v>111</v>
      </c>
      <c r="K9" s="91" t="s">
        <v>112</v>
      </c>
    </row>
    <row r="10" spans="1:11" ht="17.2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2.75">
      <c r="A11" s="10">
        <v>1</v>
      </c>
      <c r="B11" s="10">
        <v>2</v>
      </c>
      <c r="C11" s="275">
        <v>3</v>
      </c>
      <c r="D11" s="276"/>
      <c r="E11" s="277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31.5" customHeight="1">
      <c r="A12" s="260" t="s">
        <v>53</v>
      </c>
      <c r="B12" s="245" t="s">
        <v>176</v>
      </c>
      <c r="C12" s="219">
        <v>84427</v>
      </c>
      <c r="D12" s="219">
        <v>2163</v>
      </c>
      <c r="E12" s="219">
        <f aca="true" t="shared" si="0" ref="E12:E18">SUM(C12:D12)</f>
        <v>86590</v>
      </c>
      <c r="F12" s="219">
        <v>86590</v>
      </c>
      <c r="G12" s="219">
        <v>86590</v>
      </c>
      <c r="H12" s="219">
        <v>0</v>
      </c>
      <c r="I12" s="219">
        <v>0</v>
      </c>
      <c r="J12" s="219">
        <v>0</v>
      </c>
      <c r="K12" s="219">
        <v>0</v>
      </c>
    </row>
    <row r="13" spans="1:11" ht="98.25" customHeight="1">
      <c r="A13" s="246"/>
      <c r="B13" s="165" t="s">
        <v>335</v>
      </c>
      <c r="C13" s="218">
        <v>84427</v>
      </c>
      <c r="D13" s="218">
        <v>2163</v>
      </c>
      <c r="E13" s="218">
        <f t="shared" si="0"/>
        <v>86590</v>
      </c>
      <c r="F13" s="218">
        <v>2163</v>
      </c>
      <c r="G13" s="218">
        <v>2163</v>
      </c>
      <c r="H13" s="218">
        <v>0</v>
      </c>
      <c r="I13" s="218">
        <v>0</v>
      </c>
      <c r="J13" s="218">
        <v>0</v>
      </c>
      <c r="K13" s="218">
        <v>0</v>
      </c>
    </row>
    <row r="14" spans="1:11" ht="27.75" customHeight="1">
      <c r="A14" s="260" t="s">
        <v>318</v>
      </c>
      <c r="B14" s="245" t="s">
        <v>319</v>
      </c>
      <c r="C14" s="219">
        <v>243850</v>
      </c>
      <c r="D14" s="219">
        <v>2600</v>
      </c>
      <c r="E14" s="219">
        <f t="shared" si="0"/>
        <v>246450</v>
      </c>
      <c r="F14" s="219">
        <f>E14-I14</f>
        <v>246450</v>
      </c>
      <c r="G14" s="219">
        <v>244950</v>
      </c>
      <c r="H14" s="219">
        <v>0</v>
      </c>
      <c r="I14" s="219">
        <v>0</v>
      </c>
      <c r="J14" s="219">
        <v>0</v>
      </c>
      <c r="K14" s="219">
        <v>0</v>
      </c>
    </row>
    <row r="15" spans="1:11" ht="66" customHeight="1">
      <c r="A15" s="246"/>
      <c r="B15" s="165" t="s">
        <v>334</v>
      </c>
      <c r="C15" s="218">
        <v>242350</v>
      </c>
      <c r="D15" s="218">
        <v>2600</v>
      </c>
      <c r="E15" s="218">
        <f t="shared" si="0"/>
        <v>244950</v>
      </c>
      <c r="F15" s="218">
        <v>2600</v>
      </c>
      <c r="G15" s="218">
        <v>2600</v>
      </c>
      <c r="H15" s="218">
        <v>0</v>
      </c>
      <c r="I15" s="218">
        <v>0</v>
      </c>
      <c r="J15" s="218">
        <v>0</v>
      </c>
      <c r="K15" s="218">
        <v>0</v>
      </c>
    </row>
    <row r="16" spans="1:11" ht="33.75" customHeight="1">
      <c r="A16" s="260" t="s">
        <v>326</v>
      </c>
      <c r="B16" s="245" t="s">
        <v>327</v>
      </c>
      <c r="C16" s="219">
        <v>4549314</v>
      </c>
      <c r="D16" s="219">
        <v>-93949</v>
      </c>
      <c r="E16" s="219">
        <f t="shared" si="0"/>
        <v>4455365</v>
      </c>
      <c r="F16" s="219">
        <v>4455365</v>
      </c>
      <c r="G16" s="219">
        <v>4444051</v>
      </c>
      <c r="H16" s="219">
        <v>0</v>
      </c>
      <c r="I16" s="219">
        <f>E16-F16</f>
        <v>0</v>
      </c>
      <c r="J16" s="219">
        <v>0</v>
      </c>
      <c r="K16" s="219">
        <v>0</v>
      </c>
    </row>
    <row r="17" spans="1:11" ht="97.5" customHeight="1">
      <c r="A17" s="190"/>
      <c r="B17" s="165" t="s">
        <v>335</v>
      </c>
      <c r="C17" s="218">
        <v>1758000</v>
      </c>
      <c r="D17" s="218">
        <v>-76949</v>
      </c>
      <c r="E17" s="218">
        <f t="shared" si="0"/>
        <v>1681051</v>
      </c>
      <c r="F17" s="218">
        <v>-76949</v>
      </c>
      <c r="G17" s="218">
        <v>-76949</v>
      </c>
      <c r="H17" s="218">
        <v>0</v>
      </c>
      <c r="I17" s="218">
        <v>0</v>
      </c>
      <c r="J17" s="218">
        <v>0</v>
      </c>
      <c r="K17" s="218">
        <v>0</v>
      </c>
    </row>
    <row r="18" spans="1:11" ht="138" customHeight="1">
      <c r="A18" s="190"/>
      <c r="B18" s="165" t="s">
        <v>340</v>
      </c>
      <c r="C18" s="218">
        <v>2780000</v>
      </c>
      <c r="D18" s="218">
        <v>-17000</v>
      </c>
      <c r="E18" s="218">
        <f t="shared" si="0"/>
        <v>2763000</v>
      </c>
      <c r="F18" s="218">
        <v>-17000</v>
      </c>
      <c r="G18" s="218">
        <v>-17000</v>
      </c>
      <c r="H18" s="218">
        <v>0</v>
      </c>
      <c r="I18" s="218">
        <v>0</v>
      </c>
      <c r="J18" s="218">
        <v>0</v>
      </c>
      <c r="K18" s="218">
        <v>0</v>
      </c>
    </row>
    <row r="19" spans="1:11" ht="24" customHeight="1">
      <c r="A19" s="199"/>
      <c r="B19" s="199" t="s">
        <v>115</v>
      </c>
      <c r="C19" s="267">
        <v>33693626</v>
      </c>
      <c r="D19" s="219">
        <f>SUM(D12,D14,D16)</f>
        <v>-89186</v>
      </c>
      <c r="E19" s="219">
        <f>C19+D19</f>
        <v>33604440</v>
      </c>
      <c r="F19" s="219">
        <v>32387777</v>
      </c>
      <c r="G19" s="268">
        <v>5094703</v>
      </c>
      <c r="H19" s="268">
        <v>0</v>
      </c>
      <c r="I19" s="268">
        <v>1216663</v>
      </c>
      <c r="J19" s="268">
        <v>0</v>
      </c>
      <c r="K19" s="268">
        <v>1216663</v>
      </c>
    </row>
    <row r="20" spans="1:11" s="17" customFormat="1" ht="12.75">
      <c r="A20"/>
      <c r="B20" s="30"/>
      <c r="C20" s="269"/>
      <c r="D20" s="269"/>
      <c r="E20" s="269"/>
      <c r="F20" s="270"/>
      <c r="G20" s="270"/>
      <c r="H20" s="270"/>
      <c r="I20" s="270"/>
      <c r="J20" s="270"/>
      <c r="K20" s="270"/>
    </row>
    <row r="21" spans="1:5" ht="12.75">
      <c r="A21" s="30"/>
      <c r="B21" s="30"/>
      <c r="C21" s="30"/>
      <c r="D21" s="30"/>
      <c r="E21" s="30"/>
    </row>
    <row r="22" spans="1:11" s="17" customFormat="1" ht="12.75">
      <c r="A22"/>
      <c r="B22" s="30"/>
      <c r="C22" s="30"/>
      <c r="D22" s="30"/>
      <c r="E22" s="30"/>
      <c r="F22"/>
      <c r="G22"/>
      <c r="H22"/>
      <c r="I22"/>
      <c r="J22"/>
      <c r="K22"/>
    </row>
    <row r="23" spans="1:11" s="17" customFormat="1" ht="12.75">
      <c r="A23"/>
      <c r="B23"/>
      <c r="C23"/>
      <c r="D23"/>
      <c r="E23"/>
      <c r="F23"/>
      <c r="G23"/>
      <c r="H23"/>
      <c r="I23"/>
      <c r="J23"/>
      <c r="K23"/>
    </row>
    <row r="24" spans="1:11" s="17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17" customFormat="1" ht="12.75">
      <c r="A25"/>
      <c r="B25"/>
      <c r="C25"/>
      <c r="D25"/>
      <c r="E25"/>
      <c r="F25"/>
      <c r="G25"/>
      <c r="H25"/>
      <c r="I25"/>
      <c r="J25"/>
      <c r="K25"/>
    </row>
    <row r="28" spans="1:11" s="17" customFormat="1" ht="12.75">
      <c r="A28"/>
      <c r="B28"/>
      <c r="C28"/>
      <c r="D28"/>
      <c r="E28"/>
      <c r="F28"/>
      <c r="G28"/>
      <c r="H28"/>
      <c r="I28"/>
      <c r="J28"/>
      <c r="K28"/>
    </row>
    <row r="29" spans="1:11" s="148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148" customFormat="1" ht="12.75">
      <c r="A30"/>
      <c r="B30"/>
      <c r="C30"/>
      <c r="D30"/>
      <c r="E30"/>
      <c r="F30"/>
      <c r="G30"/>
      <c r="H30"/>
      <c r="I30"/>
      <c r="J30"/>
      <c r="K30"/>
    </row>
    <row r="32" spans="1:11" s="17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48" customFormat="1" ht="12.75">
      <c r="A33"/>
      <c r="B33"/>
      <c r="C33"/>
      <c r="D33"/>
      <c r="E33"/>
      <c r="F33"/>
      <c r="G33"/>
      <c r="H33"/>
      <c r="I33"/>
      <c r="J33"/>
      <c r="K33"/>
    </row>
    <row r="34" spans="6:7" ht="12.75">
      <c r="F34" s="270"/>
      <c r="G34" s="270"/>
    </row>
    <row r="35" spans="1:11" s="148" customFormat="1" ht="12.75">
      <c r="A35"/>
      <c r="B35"/>
      <c r="C35"/>
      <c r="D35"/>
      <c r="E35"/>
      <c r="F35"/>
      <c r="G35"/>
      <c r="H35"/>
      <c r="I35"/>
      <c r="J35"/>
      <c r="K35"/>
    </row>
    <row r="36" spans="6:7" ht="12.75">
      <c r="F36" s="270"/>
      <c r="G36" s="270"/>
    </row>
    <row r="37" spans="1:11" s="148" customFormat="1" ht="12.75">
      <c r="A37"/>
      <c r="B37"/>
      <c r="C37"/>
      <c r="D37"/>
      <c r="E37"/>
      <c r="F37"/>
      <c r="G37"/>
      <c r="H37"/>
      <c r="I37"/>
      <c r="J37"/>
      <c r="K37"/>
    </row>
    <row r="38" spans="1:11" s="148" customFormat="1" ht="12.75">
      <c r="A38"/>
      <c r="B38"/>
      <c r="C38"/>
      <c r="D38"/>
      <c r="E38"/>
      <c r="F38"/>
      <c r="G38"/>
      <c r="H38"/>
      <c r="I38"/>
      <c r="J38"/>
      <c r="K38"/>
    </row>
    <row r="39" ht="57" customHeight="1"/>
    <row r="40" ht="17.25" customHeight="1"/>
    <row r="44" spans="1:11" s="115" customFormat="1" ht="12.75">
      <c r="A44"/>
      <c r="B44"/>
      <c r="C44"/>
      <c r="D44"/>
      <c r="E44"/>
      <c r="F44"/>
      <c r="G44"/>
      <c r="H44"/>
      <c r="I44"/>
      <c r="J44"/>
      <c r="K44"/>
    </row>
    <row r="45" ht="78" customHeight="1"/>
    <row r="48" ht="63.75" customHeight="1"/>
    <row r="49" ht="77.25" customHeight="1"/>
    <row r="50" ht="65.25" customHeight="1"/>
    <row r="51" ht="18.75" customHeight="1"/>
    <row r="52" ht="27" customHeight="1"/>
    <row r="53" ht="64.5" customHeight="1"/>
    <row r="54" ht="18.75" customHeight="1"/>
    <row r="56" ht="89.25" customHeight="1"/>
    <row r="57" ht="65.25" customHeight="1"/>
    <row r="58" ht="16.5" customHeight="1"/>
    <row r="59" spans="1:11" s="148" customFormat="1" ht="66" customHeight="1">
      <c r="A59"/>
      <c r="B59"/>
      <c r="C59"/>
      <c r="D59"/>
      <c r="E59"/>
      <c r="F59"/>
      <c r="G59"/>
      <c r="H59"/>
      <c r="I59"/>
      <c r="J59"/>
      <c r="K59"/>
    </row>
    <row r="60" ht="27" customHeight="1"/>
    <row r="61" spans="1:11" s="17" customFormat="1" ht="50.25" customHeight="1">
      <c r="A61"/>
      <c r="B61"/>
      <c r="C61"/>
      <c r="D61"/>
      <c r="E61"/>
      <c r="F61"/>
      <c r="G61"/>
      <c r="H61"/>
      <c r="I61"/>
      <c r="J61"/>
      <c r="K61"/>
    </row>
    <row r="62" ht="15.75" customHeight="1"/>
    <row r="63" ht="76.5" customHeight="1"/>
    <row r="65" ht="6" customHeight="1"/>
    <row r="66" spans="1:11" s="17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17" customFormat="1" ht="12.75">
      <c r="A67"/>
      <c r="B67"/>
      <c r="C67"/>
      <c r="D67"/>
      <c r="E67"/>
      <c r="F67"/>
      <c r="G67"/>
      <c r="H67"/>
      <c r="I67"/>
      <c r="J67"/>
      <c r="K67"/>
    </row>
    <row r="68" spans="1:11" s="17" customFormat="1" ht="67.5" customHeight="1">
      <c r="A68"/>
      <c r="B68"/>
      <c r="C68"/>
      <c r="D68"/>
      <c r="E68"/>
      <c r="F68"/>
      <c r="G68"/>
      <c r="H68"/>
      <c r="I68"/>
      <c r="J68"/>
      <c r="K68"/>
    </row>
    <row r="69" spans="1:11" s="17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27" customHeight="1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27.75" customHeight="1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51.75" customHeight="1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15" customHeight="1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56.25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27" customHeight="1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54.75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53.2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18.75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69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17.2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26.2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51.75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67.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77.2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1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15" customHeight="1">
      <c r="A92"/>
      <c r="B92"/>
      <c r="C92"/>
      <c r="D92"/>
      <c r="E92"/>
      <c r="F92"/>
      <c r="G92"/>
      <c r="H92"/>
      <c r="I92"/>
      <c r="J92"/>
      <c r="K92"/>
    </row>
    <row r="93" spans="1:11" s="17" customFormat="1" ht="30" customHeight="1">
      <c r="A93"/>
      <c r="B93"/>
      <c r="C93"/>
      <c r="D93"/>
      <c r="E93"/>
      <c r="F93"/>
      <c r="G93"/>
      <c r="H93"/>
      <c r="I93"/>
      <c r="J93"/>
      <c r="K93"/>
    </row>
    <row r="94" spans="1:11" s="115" customFormat="1" ht="30" customHeight="1">
      <c r="A94"/>
      <c r="B94"/>
      <c r="C94"/>
      <c r="D94"/>
      <c r="E94"/>
      <c r="F94"/>
      <c r="G94"/>
      <c r="H94"/>
      <c r="I94"/>
      <c r="J94"/>
      <c r="K94"/>
    </row>
    <row r="95" spans="1:11" s="17" customFormat="1" ht="51.75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24.75" customHeight="1">
      <c r="A96"/>
      <c r="B96"/>
      <c r="C96"/>
      <c r="D96"/>
      <c r="E96"/>
      <c r="F96"/>
      <c r="G96"/>
      <c r="H96"/>
      <c r="I96"/>
      <c r="J96"/>
      <c r="K96"/>
    </row>
    <row r="97" spans="1:11" s="17" customFormat="1" ht="6.75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29.2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92.25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27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40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51.7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1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7" customFormat="1" ht="15.7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7" customFormat="1" ht="38.2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7" customFormat="1" ht="13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4" s="17" customFormat="1" ht="0" customHeight="1" hidden="1">
      <c r="A107"/>
      <c r="B107"/>
      <c r="C107"/>
      <c r="D107"/>
      <c r="E107"/>
      <c r="F107"/>
      <c r="G107"/>
      <c r="H107"/>
      <c r="I107"/>
      <c r="J107"/>
      <c r="K107"/>
      <c r="N107" s="200"/>
    </row>
    <row r="108" spans="1:11" s="17" customFormat="1" ht="1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17" customFormat="1" ht="15.75" customHeight="1">
      <c r="A109"/>
      <c r="B109"/>
      <c r="C109"/>
      <c r="D109"/>
      <c r="E109"/>
      <c r="F109"/>
      <c r="G109"/>
      <c r="H109"/>
      <c r="I109"/>
      <c r="J109"/>
      <c r="K109"/>
    </row>
    <row r="111" spans="1:11" s="17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17" customFormat="1" ht="12.75">
      <c r="A112"/>
      <c r="B112"/>
      <c r="C112"/>
      <c r="D112"/>
      <c r="E112"/>
      <c r="F112"/>
      <c r="G112"/>
      <c r="H112"/>
      <c r="I112"/>
      <c r="J112"/>
      <c r="K112"/>
    </row>
    <row r="115" ht="15.75" customHeight="1" hidden="1"/>
  </sheetData>
  <sheetProtection/>
  <mergeCells count="12">
    <mergeCell ref="I8:I9"/>
    <mergeCell ref="J8:K8"/>
    <mergeCell ref="C11:E11"/>
    <mergeCell ref="B3:D3"/>
    <mergeCell ref="C5:E5"/>
    <mergeCell ref="F6:K6"/>
    <mergeCell ref="A7:A9"/>
    <mergeCell ref="B7:B9"/>
    <mergeCell ref="C7:E9"/>
    <mergeCell ref="F7:K7"/>
    <mergeCell ref="F8:F9"/>
    <mergeCell ref="G8:H8"/>
  </mergeCells>
  <printOptions/>
  <pageMargins left="0.35433070866141736" right="0" top="0.1968503937007874" bottom="0" header="0" footer="0"/>
  <pageSetup horizontalDpi="600" verticalDpi="600" orientation="landscape" paperSize="9" scale="90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260</v>
      </c>
    </row>
    <row r="2" spans="3:8" ht="12.75">
      <c r="C2" s="117"/>
      <c r="D2" s="117"/>
      <c r="E2" s="117"/>
      <c r="F2" s="117"/>
      <c r="G2" s="117"/>
      <c r="H2" s="2" t="s">
        <v>254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73" t="s">
        <v>198</v>
      </c>
      <c r="B4" s="373"/>
      <c r="C4" s="373"/>
      <c r="D4" s="373"/>
      <c r="E4" s="373"/>
      <c r="F4" s="373"/>
      <c r="G4" s="373"/>
      <c r="H4" s="117"/>
    </row>
    <row r="5" spans="1:8" ht="18">
      <c r="A5" s="151"/>
      <c r="B5" s="151"/>
      <c r="C5" s="152"/>
      <c r="D5" s="152"/>
      <c r="E5" s="152"/>
      <c r="F5" s="152"/>
      <c r="G5" s="152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24" t="s">
        <v>35</v>
      </c>
      <c r="B7" s="357" t="s">
        <v>199</v>
      </c>
      <c r="C7" s="353" t="s">
        <v>200</v>
      </c>
      <c r="D7" s="326" t="s">
        <v>201</v>
      </c>
      <c r="E7" s="327"/>
      <c r="F7" s="326" t="s">
        <v>202</v>
      </c>
      <c r="G7" s="328"/>
      <c r="H7" s="353" t="s">
        <v>203</v>
      </c>
    </row>
    <row r="8" spans="1:8" ht="12.75">
      <c r="A8" s="374"/>
      <c r="B8" s="375"/>
      <c r="C8" s="354"/>
      <c r="D8" s="353" t="s">
        <v>204</v>
      </c>
      <c r="E8" s="153" t="s">
        <v>6</v>
      </c>
      <c r="F8" s="353" t="s">
        <v>204</v>
      </c>
      <c r="G8" s="150" t="s">
        <v>6</v>
      </c>
      <c r="H8" s="354"/>
    </row>
    <row r="9" spans="1:8" ht="12.75">
      <c r="A9" s="374"/>
      <c r="B9" s="375"/>
      <c r="C9" s="354"/>
      <c r="D9" s="354"/>
      <c r="E9" s="353" t="s">
        <v>205</v>
      </c>
      <c r="F9" s="354"/>
      <c r="G9" s="353" t="s">
        <v>206</v>
      </c>
      <c r="H9" s="354"/>
    </row>
    <row r="10" spans="1:8" ht="12.75">
      <c r="A10" s="325"/>
      <c r="B10" s="376"/>
      <c r="C10" s="355"/>
      <c r="D10" s="355"/>
      <c r="E10" s="355"/>
      <c r="F10" s="355"/>
      <c r="G10" s="355"/>
      <c r="H10" s="355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4">
        <v>211000</v>
      </c>
      <c r="D12" s="207">
        <v>3577277.49</v>
      </c>
      <c r="E12" s="171">
        <v>0</v>
      </c>
      <c r="F12" s="211">
        <v>3553277.49</v>
      </c>
      <c r="G12" s="154">
        <v>0</v>
      </c>
      <c r="H12" s="154">
        <v>235000</v>
      </c>
    </row>
    <row r="13" spans="1:8" ht="12.75" hidden="1">
      <c r="A13" s="109"/>
      <c r="B13" s="155"/>
      <c r="C13" s="156"/>
      <c r="D13" s="208"/>
      <c r="E13" s="111"/>
      <c r="F13" s="212"/>
      <c r="G13" s="111"/>
      <c r="H13" s="156"/>
    </row>
    <row r="14" spans="1:8" ht="12.75" hidden="1">
      <c r="A14" s="157"/>
      <c r="B14" s="158"/>
      <c r="C14" s="160"/>
      <c r="D14" s="209"/>
      <c r="E14" s="159"/>
      <c r="F14" s="213"/>
      <c r="G14" s="159"/>
      <c r="H14" s="160"/>
    </row>
    <row r="15" spans="1:8" ht="12.75">
      <c r="A15" s="377" t="s">
        <v>1</v>
      </c>
      <c r="B15" s="378"/>
      <c r="C15" s="94">
        <f aca="true" t="shared" si="0" ref="C15:H15">C12</f>
        <v>211000</v>
      </c>
      <c r="D15" s="210">
        <f t="shared" si="0"/>
        <v>3577277.49</v>
      </c>
      <c r="E15" s="94">
        <f t="shared" si="0"/>
        <v>0</v>
      </c>
      <c r="F15" s="214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304</v>
      </c>
    </row>
    <row r="2" spans="1:7" ht="12.75">
      <c r="A2" s="30"/>
      <c r="B2" s="30"/>
      <c r="C2" s="30"/>
      <c r="D2" s="52"/>
      <c r="E2" s="52"/>
      <c r="F2" s="52"/>
      <c r="G2" s="2" t="s">
        <v>267</v>
      </c>
    </row>
    <row r="3" spans="1:7" ht="12.75">
      <c r="A3" s="30"/>
      <c r="B3" s="30"/>
      <c r="C3" s="30"/>
      <c r="D3" s="52"/>
      <c r="E3" s="52"/>
      <c r="F3" s="52"/>
      <c r="G3" s="204"/>
    </row>
    <row r="4" spans="1:7" ht="36" customHeight="1">
      <c r="A4" s="379" t="s">
        <v>297</v>
      </c>
      <c r="B4" s="379"/>
      <c r="C4" s="379"/>
      <c r="D4" s="379"/>
      <c r="E4" s="379"/>
      <c r="F4" s="379"/>
      <c r="G4" s="379"/>
    </row>
    <row r="5" spans="1:7" ht="28.5" customHeight="1">
      <c r="A5" s="344" t="s">
        <v>0</v>
      </c>
      <c r="B5" s="324" t="s">
        <v>3</v>
      </c>
      <c r="C5" s="324" t="s">
        <v>223</v>
      </c>
      <c r="D5" s="323" t="s">
        <v>272</v>
      </c>
      <c r="E5" s="323" t="s">
        <v>273</v>
      </c>
      <c r="F5" s="323" t="s">
        <v>73</v>
      </c>
      <c r="G5" s="323"/>
    </row>
    <row r="6" spans="1:7" ht="30" customHeight="1">
      <c r="A6" s="344"/>
      <c r="B6" s="325"/>
      <c r="C6" s="325"/>
      <c r="D6" s="380"/>
      <c r="E6" s="323"/>
      <c r="F6" s="150" t="s">
        <v>257</v>
      </c>
      <c r="G6" s="150" t="s">
        <v>258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40">
        <v>600</v>
      </c>
      <c r="B8" s="241"/>
      <c r="C8" s="241" t="s">
        <v>220</v>
      </c>
      <c r="D8" s="242">
        <v>175000</v>
      </c>
      <c r="E8" s="242">
        <v>175000</v>
      </c>
      <c r="F8" s="242">
        <v>0</v>
      </c>
      <c r="G8" s="242">
        <v>175000</v>
      </c>
    </row>
    <row r="9" spans="1:7" ht="27.75" customHeight="1">
      <c r="A9" s="190"/>
      <c r="B9" s="190">
        <v>60016</v>
      </c>
      <c r="C9" s="216" t="s">
        <v>279</v>
      </c>
      <c r="D9" s="232">
        <v>175000</v>
      </c>
      <c r="E9" s="232">
        <v>175000</v>
      </c>
      <c r="F9" s="232">
        <v>0</v>
      </c>
      <c r="G9" s="232">
        <v>175000</v>
      </c>
    </row>
    <row r="10" spans="1:7" ht="29.25" customHeight="1">
      <c r="A10" s="183">
        <v>754</v>
      </c>
      <c r="B10" s="183"/>
      <c r="C10" s="145" t="s">
        <v>178</v>
      </c>
      <c r="D10" s="186">
        <v>100000</v>
      </c>
      <c r="E10" s="186">
        <v>100000</v>
      </c>
      <c r="F10" s="186">
        <v>0</v>
      </c>
      <c r="G10" s="186">
        <v>100000</v>
      </c>
    </row>
    <row r="11" spans="1:7" ht="28.5" customHeight="1">
      <c r="A11" s="190"/>
      <c r="B11" s="190">
        <v>75412</v>
      </c>
      <c r="C11" s="146" t="s">
        <v>299</v>
      </c>
      <c r="D11" s="232">
        <v>100000</v>
      </c>
      <c r="E11" s="232">
        <v>100000</v>
      </c>
      <c r="F11" s="232">
        <v>0</v>
      </c>
      <c r="G11" s="232">
        <v>100000</v>
      </c>
    </row>
    <row r="12" spans="1:7" s="115" customFormat="1" ht="28.5" customHeight="1">
      <c r="A12" s="183">
        <v>900</v>
      </c>
      <c r="B12" s="183"/>
      <c r="C12" s="145" t="s">
        <v>180</v>
      </c>
      <c r="D12" s="186">
        <v>86700</v>
      </c>
      <c r="E12" s="186">
        <v>86700</v>
      </c>
      <c r="F12" s="186">
        <v>86700</v>
      </c>
      <c r="G12" s="186">
        <v>0</v>
      </c>
    </row>
    <row r="13" spans="1:7" ht="23.25" customHeight="1">
      <c r="A13" s="190"/>
      <c r="B13" s="190">
        <v>90005</v>
      </c>
      <c r="C13" s="146" t="s">
        <v>303</v>
      </c>
      <c r="D13" s="232">
        <v>86700</v>
      </c>
      <c r="E13" s="232">
        <v>86700</v>
      </c>
      <c r="F13" s="232">
        <v>86700</v>
      </c>
      <c r="G13" s="232">
        <v>0</v>
      </c>
    </row>
    <row r="14" spans="1:7" ht="31.5" customHeight="1">
      <c r="A14" s="183">
        <v>921</v>
      </c>
      <c r="B14" s="192"/>
      <c r="C14" s="243" t="s">
        <v>226</v>
      </c>
      <c r="D14" s="186">
        <f>40000+D16</f>
        <v>431000</v>
      </c>
      <c r="E14" s="186">
        <v>431000</v>
      </c>
      <c r="F14" s="186">
        <v>10000</v>
      </c>
      <c r="G14" s="186">
        <f>30000+G16</f>
        <v>421000</v>
      </c>
    </row>
    <row r="15" spans="1:7" ht="25.5">
      <c r="A15" s="244"/>
      <c r="B15" s="215">
        <v>92109</v>
      </c>
      <c r="C15" s="146" t="s">
        <v>300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4"/>
      <c r="B16" s="215">
        <v>92120</v>
      </c>
      <c r="C16" s="146" t="s">
        <v>301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4"/>
      <c r="B17" s="215">
        <v>92195</v>
      </c>
      <c r="C17" s="165" t="s">
        <v>282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4"/>
      <c r="B18" s="215">
        <v>92195</v>
      </c>
      <c r="C18" s="165" t="s">
        <v>284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4"/>
      <c r="B19" s="215">
        <v>92195</v>
      </c>
      <c r="C19" s="165" t="s">
        <v>285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3">
        <v>926</v>
      </c>
      <c r="B20" s="192"/>
      <c r="C20" s="243" t="s">
        <v>240</v>
      </c>
      <c r="D20" s="186">
        <v>10000</v>
      </c>
      <c r="E20" s="186">
        <v>10000</v>
      </c>
      <c r="F20" s="186">
        <v>0</v>
      </c>
      <c r="G20" s="186">
        <v>10000</v>
      </c>
    </row>
    <row r="21" spans="1:7" ht="30" customHeight="1">
      <c r="A21" s="244"/>
      <c r="B21" s="215">
        <v>92695</v>
      </c>
      <c r="C21" s="165" t="s">
        <v>287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5"/>
      <c r="B22" s="206"/>
      <c r="C22" s="203" t="s">
        <v>1</v>
      </c>
      <c r="D22" s="186">
        <f>D14+D20+D10+D8+D12</f>
        <v>802700</v>
      </c>
      <c r="E22" s="186">
        <f>E14+E20+E10+E8+E12</f>
        <v>802700</v>
      </c>
      <c r="F22" s="186">
        <f>F14+F12</f>
        <v>96700</v>
      </c>
      <c r="G22" s="186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315</v>
      </c>
      <c r="G1" s="28"/>
    </row>
    <row r="2" spans="6:7" ht="12.75">
      <c r="F2" s="2" t="s">
        <v>267</v>
      </c>
      <c r="G2" s="28"/>
    </row>
    <row r="4" spans="1:6" ht="15.75">
      <c r="A4" s="381" t="s">
        <v>268</v>
      </c>
      <c r="B4" s="381"/>
      <c r="C4" s="381"/>
      <c r="D4" s="381"/>
      <c r="E4" s="381"/>
      <c r="F4" s="381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82" t="s">
        <v>35</v>
      </c>
      <c r="B7" s="382" t="s">
        <v>120</v>
      </c>
      <c r="C7" s="383" t="s">
        <v>121</v>
      </c>
      <c r="D7" s="383" t="s">
        <v>269</v>
      </c>
      <c r="E7" s="364" t="s">
        <v>122</v>
      </c>
      <c r="F7" s="367" t="s">
        <v>270</v>
      </c>
    </row>
    <row r="8" spans="1:6" ht="12.75">
      <c r="A8" s="382"/>
      <c r="B8" s="382"/>
      <c r="C8" s="382"/>
      <c r="D8" s="383"/>
      <c r="E8" s="365"/>
      <c r="F8" s="368"/>
    </row>
    <row r="9" spans="1:6" ht="12.75">
      <c r="A9" s="382"/>
      <c r="B9" s="382"/>
      <c r="C9" s="382"/>
      <c r="D9" s="383"/>
      <c r="E9" s="366"/>
      <c r="F9" s="369"/>
    </row>
    <row r="10" spans="1:6" ht="12.75">
      <c r="A10" s="187">
        <v>1</v>
      </c>
      <c r="B10" s="187">
        <v>2</v>
      </c>
      <c r="C10" s="187">
        <v>3</v>
      </c>
      <c r="D10" s="188">
        <v>4</v>
      </c>
      <c r="E10" s="189">
        <v>5</v>
      </c>
      <c r="F10" s="189">
        <v>6</v>
      </c>
    </row>
    <row r="11" spans="1:6" ht="12.75">
      <c r="A11" s="190" t="s">
        <v>46</v>
      </c>
      <c r="B11" s="191" t="s">
        <v>123</v>
      </c>
      <c r="C11" s="190"/>
      <c r="D11" s="218">
        <v>35615497.18</v>
      </c>
      <c r="E11" s="218">
        <v>684736</v>
      </c>
      <c r="F11" s="218">
        <f>D11+E11</f>
        <v>36300233.18</v>
      </c>
    </row>
    <row r="12" spans="1:6" ht="12.75">
      <c r="A12" s="190" t="s">
        <v>51</v>
      </c>
      <c r="B12" s="191" t="s">
        <v>124</v>
      </c>
      <c r="C12" s="190"/>
      <c r="D12" s="218">
        <v>41566595.9</v>
      </c>
      <c r="E12" s="218">
        <v>777090.4</v>
      </c>
      <c r="F12" s="218">
        <f>D12+E12</f>
        <v>42343686.3</v>
      </c>
    </row>
    <row r="13" spans="1:6" ht="12.75">
      <c r="A13" s="190" t="s">
        <v>52</v>
      </c>
      <c r="B13" s="191" t="s">
        <v>125</v>
      </c>
      <c r="C13" s="166"/>
      <c r="D13" s="218">
        <f>D11-D12</f>
        <v>-5951098.719999999</v>
      </c>
      <c r="E13" s="218">
        <f>E11-E12</f>
        <v>-92354.40000000002</v>
      </c>
      <c r="F13" s="218">
        <f>F11-F12</f>
        <v>-6043453.119999997</v>
      </c>
    </row>
    <row r="14" spans="1:6" ht="12.75">
      <c r="A14" s="361" t="s">
        <v>126</v>
      </c>
      <c r="B14" s="363"/>
      <c r="C14" s="192"/>
      <c r="D14" s="219">
        <f>D15+D16+D17+D18+D19+D20+D22+D23+D21</f>
        <v>6442913.02</v>
      </c>
      <c r="E14" s="219">
        <f>E15+E16+E17+E18+E19+E20+E23</f>
        <v>92354.4</v>
      </c>
      <c r="F14" s="219">
        <f>F15+F17+F18+F19+F20+F22+F16+F23+F21</f>
        <v>6535267.419999999</v>
      </c>
    </row>
    <row r="15" spans="1:6" ht="12.75">
      <c r="A15" s="190" t="s">
        <v>46</v>
      </c>
      <c r="B15" s="167" t="s">
        <v>127</v>
      </c>
      <c r="C15" s="190" t="s">
        <v>128</v>
      </c>
      <c r="D15" s="218">
        <v>0</v>
      </c>
      <c r="E15" s="218">
        <v>0</v>
      </c>
      <c r="F15" s="218">
        <f aca="true" t="shared" si="0" ref="F15:F31">D15+E15</f>
        <v>0</v>
      </c>
    </row>
    <row r="16" spans="1:6" ht="12.75">
      <c r="A16" s="193" t="s">
        <v>51</v>
      </c>
      <c r="B16" s="166" t="s">
        <v>129</v>
      </c>
      <c r="C16" s="190" t="s">
        <v>128</v>
      </c>
      <c r="D16" s="220">
        <v>1445724</v>
      </c>
      <c r="E16" s="218">
        <v>0</v>
      </c>
      <c r="F16" s="218">
        <f t="shared" si="0"/>
        <v>1445724</v>
      </c>
    </row>
    <row r="17" spans="1:6" ht="50.25" customHeight="1">
      <c r="A17" s="190" t="s">
        <v>52</v>
      </c>
      <c r="B17" s="194" t="s">
        <v>238</v>
      </c>
      <c r="C17" s="190" t="s">
        <v>130</v>
      </c>
      <c r="D17" s="218">
        <v>0</v>
      </c>
      <c r="E17" s="218">
        <v>0</v>
      </c>
      <c r="F17" s="218">
        <f t="shared" si="0"/>
        <v>0</v>
      </c>
    </row>
    <row r="18" spans="1:6" ht="12.75">
      <c r="A18" s="193" t="s">
        <v>54</v>
      </c>
      <c r="B18" s="166" t="s">
        <v>131</v>
      </c>
      <c r="C18" s="190" t="s">
        <v>132</v>
      </c>
      <c r="D18" s="218">
        <v>91814.3</v>
      </c>
      <c r="E18" s="218">
        <v>0</v>
      </c>
      <c r="F18" s="218">
        <f t="shared" si="0"/>
        <v>91814.3</v>
      </c>
    </row>
    <row r="19" spans="1:6" ht="12.75">
      <c r="A19" s="190" t="s">
        <v>56</v>
      </c>
      <c r="B19" s="166" t="s">
        <v>133</v>
      </c>
      <c r="C19" s="190" t="s">
        <v>134</v>
      </c>
      <c r="D19" s="218">
        <v>0</v>
      </c>
      <c r="E19" s="218">
        <v>0</v>
      </c>
      <c r="F19" s="218">
        <f t="shared" si="0"/>
        <v>0</v>
      </c>
    </row>
    <row r="20" spans="1:6" ht="12.75">
      <c r="A20" s="190" t="s">
        <v>57</v>
      </c>
      <c r="B20" s="166" t="s">
        <v>135</v>
      </c>
      <c r="C20" s="190" t="s">
        <v>136</v>
      </c>
      <c r="D20" s="221">
        <v>3902911.67</v>
      </c>
      <c r="E20" s="218">
        <v>92354.4</v>
      </c>
      <c r="F20" s="218">
        <f t="shared" si="0"/>
        <v>3995266.07</v>
      </c>
    </row>
    <row r="21" spans="1:6" ht="114.75">
      <c r="A21" s="193" t="s">
        <v>63</v>
      </c>
      <c r="B21" s="165" t="s">
        <v>294</v>
      </c>
      <c r="C21" s="190" t="s">
        <v>295</v>
      </c>
      <c r="D21" s="221">
        <v>34433.05</v>
      </c>
      <c r="E21" s="218">
        <v>0</v>
      </c>
      <c r="F21" s="218">
        <v>34433.05</v>
      </c>
    </row>
    <row r="22" spans="1:6" ht="12.75">
      <c r="A22" s="190" t="s">
        <v>139</v>
      </c>
      <c r="B22" s="166" t="s">
        <v>137</v>
      </c>
      <c r="C22" s="190" t="s">
        <v>138</v>
      </c>
      <c r="D22" s="218">
        <v>0</v>
      </c>
      <c r="E22" s="218">
        <v>0</v>
      </c>
      <c r="F22" s="218">
        <f t="shared" si="0"/>
        <v>0</v>
      </c>
    </row>
    <row r="23" spans="1:6" ht="12.75">
      <c r="A23" s="190" t="s">
        <v>296</v>
      </c>
      <c r="B23" s="195" t="s">
        <v>140</v>
      </c>
      <c r="C23" s="190" t="s">
        <v>225</v>
      </c>
      <c r="D23" s="218">
        <v>968030</v>
      </c>
      <c r="E23" s="218">
        <v>0</v>
      </c>
      <c r="F23" s="218">
        <f t="shared" si="0"/>
        <v>968030</v>
      </c>
    </row>
    <row r="24" spans="1:6" ht="12.75">
      <c r="A24" s="361" t="s">
        <v>141</v>
      </c>
      <c r="B24" s="363"/>
      <c r="C24" s="183"/>
      <c r="D24" s="219">
        <f>D25+D26+D27+D28+D29+D30+D31</f>
        <v>491814.3</v>
      </c>
      <c r="E24" s="219">
        <f>E25+E26+E27+E28+E29+E30+E31</f>
        <v>0</v>
      </c>
      <c r="F24" s="219">
        <f t="shared" si="0"/>
        <v>491814.3</v>
      </c>
    </row>
    <row r="25" spans="1:6" ht="12.75">
      <c r="A25" s="190" t="s">
        <v>46</v>
      </c>
      <c r="B25" s="166" t="s">
        <v>142</v>
      </c>
      <c r="C25" s="190" t="s">
        <v>143</v>
      </c>
      <c r="D25" s="218">
        <v>400000</v>
      </c>
      <c r="E25" s="218">
        <v>0</v>
      </c>
      <c r="F25" s="218">
        <f t="shared" si="0"/>
        <v>400000</v>
      </c>
    </row>
    <row r="26" spans="1:6" ht="51" customHeight="1">
      <c r="A26" s="193" t="s">
        <v>51</v>
      </c>
      <c r="B26" s="196" t="s">
        <v>144</v>
      </c>
      <c r="C26" s="193" t="s">
        <v>143</v>
      </c>
      <c r="D26" s="220">
        <v>0</v>
      </c>
      <c r="E26" s="218">
        <v>0</v>
      </c>
      <c r="F26" s="218">
        <f t="shared" si="0"/>
        <v>0</v>
      </c>
    </row>
    <row r="27" spans="1:6" ht="51">
      <c r="A27" s="190" t="s">
        <v>52</v>
      </c>
      <c r="B27" s="165" t="s">
        <v>145</v>
      </c>
      <c r="C27" s="190" t="s">
        <v>146</v>
      </c>
      <c r="D27" s="218">
        <v>0</v>
      </c>
      <c r="E27" s="218">
        <v>0</v>
      </c>
      <c r="F27" s="218">
        <f t="shared" si="0"/>
        <v>0</v>
      </c>
    </row>
    <row r="28" spans="1:6" ht="12.75">
      <c r="A28" s="193" t="s">
        <v>54</v>
      </c>
      <c r="B28" s="196" t="s">
        <v>147</v>
      </c>
      <c r="C28" s="193" t="s">
        <v>148</v>
      </c>
      <c r="D28" s="220">
        <v>91814.3</v>
      </c>
      <c r="E28" s="218">
        <v>0</v>
      </c>
      <c r="F28" s="218">
        <f t="shared" si="0"/>
        <v>91814.3</v>
      </c>
    </row>
    <row r="29" spans="1:6" ht="12.75">
      <c r="A29" s="190" t="s">
        <v>56</v>
      </c>
      <c r="B29" s="166" t="s">
        <v>149</v>
      </c>
      <c r="C29" s="190" t="s">
        <v>150</v>
      </c>
      <c r="D29" s="218">
        <v>0</v>
      </c>
      <c r="E29" s="218">
        <v>0</v>
      </c>
      <c r="F29" s="218">
        <f t="shared" si="0"/>
        <v>0</v>
      </c>
    </row>
    <row r="30" spans="1:6" ht="12.75">
      <c r="A30" s="197" t="s">
        <v>57</v>
      </c>
      <c r="B30" s="195" t="s">
        <v>151</v>
      </c>
      <c r="C30" s="197" t="s">
        <v>152</v>
      </c>
      <c r="D30" s="221">
        <v>0</v>
      </c>
      <c r="E30" s="218">
        <v>0</v>
      </c>
      <c r="F30" s="218">
        <f t="shared" si="0"/>
        <v>0</v>
      </c>
    </row>
    <row r="31" spans="1:6" ht="12.75">
      <c r="A31" s="197" t="s">
        <v>63</v>
      </c>
      <c r="B31" s="195" t="s">
        <v>153</v>
      </c>
      <c r="C31" s="198" t="s">
        <v>154</v>
      </c>
      <c r="D31" s="218">
        <v>0</v>
      </c>
      <c r="E31" s="218">
        <v>0</v>
      </c>
      <c r="F31" s="218">
        <f t="shared" si="0"/>
        <v>0</v>
      </c>
    </row>
    <row r="32" ht="15.75">
      <c r="A32" s="149"/>
    </row>
    <row r="33" spans="1:2" s="21" customFormat="1" ht="15.75">
      <c r="A33" s="149"/>
      <c r="B33" s="149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2" customFormat="1" ht="12">
      <c r="Q1" s="163" t="s">
        <v>219</v>
      </c>
    </row>
    <row r="2" s="162" customFormat="1" ht="12">
      <c r="Q2" s="163" t="s">
        <v>24</v>
      </c>
    </row>
    <row r="3" ht="7.5" customHeight="1">
      <c r="Q3" s="28"/>
    </row>
    <row r="4" spans="1:17" ht="24.75" customHeight="1">
      <c r="A4" s="411" t="s">
        <v>194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413" t="s">
        <v>35</v>
      </c>
      <c r="B6" s="413" t="s">
        <v>65</v>
      </c>
      <c r="C6" s="414" t="s">
        <v>66</v>
      </c>
      <c r="D6" s="415" t="s">
        <v>67</v>
      </c>
      <c r="E6" s="410" t="s">
        <v>68</v>
      </c>
      <c r="F6" s="409" t="s">
        <v>6</v>
      </c>
      <c r="G6" s="409"/>
      <c r="H6" s="409" t="s">
        <v>39</v>
      </c>
      <c r="I6" s="409"/>
      <c r="J6" s="409"/>
      <c r="K6" s="409"/>
      <c r="L6" s="409"/>
      <c r="M6" s="409"/>
      <c r="N6" s="409"/>
      <c r="O6" s="409"/>
      <c r="P6" s="409"/>
      <c r="Q6" s="409"/>
    </row>
    <row r="7" spans="1:17" s="86" customFormat="1" ht="9.75">
      <c r="A7" s="413"/>
      <c r="B7" s="413"/>
      <c r="C7" s="414"/>
      <c r="D7" s="415"/>
      <c r="E7" s="410"/>
      <c r="F7" s="410" t="s">
        <v>69</v>
      </c>
      <c r="G7" s="410" t="s">
        <v>70</v>
      </c>
      <c r="H7" s="409" t="s">
        <v>71</v>
      </c>
      <c r="I7" s="409"/>
      <c r="J7" s="409"/>
      <c r="K7" s="409"/>
      <c r="L7" s="409"/>
      <c r="M7" s="409"/>
      <c r="N7" s="409"/>
      <c r="O7" s="409"/>
      <c r="P7" s="409"/>
      <c r="Q7" s="409"/>
    </row>
    <row r="8" spans="1:17" s="86" customFormat="1" ht="9.75">
      <c r="A8" s="413"/>
      <c r="B8" s="413"/>
      <c r="C8" s="414"/>
      <c r="D8" s="415"/>
      <c r="E8" s="410"/>
      <c r="F8" s="410"/>
      <c r="G8" s="410"/>
      <c r="H8" s="410" t="s">
        <v>72</v>
      </c>
      <c r="I8" s="409" t="s">
        <v>73</v>
      </c>
      <c r="J8" s="409"/>
      <c r="K8" s="409"/>
      <c r="L8" s="409"/>
      <c r="M8" s="409"/>
      <c r="N8" s="409"/>
      <c r="O8" s="409"/>
      <c r="P8" s="409"/>
      <c r="Q8" s="409"/>
    </row>
    <row r="9" spans="1:17" s="86" customFormat="1" ht="9.75">
      <c r="A9" s="413"/>
      <c r="B9" s="413"/>
      <c r="C9" s="414"/>
      <c r="D9" s="415"/>
      <c r="E9" s="410"/>
      <c r="F9" s="410"/>
      <c r="G9" s="410"/>
      <c r="H9" s="410"/>
      <c r="I9" s="409" t="s">
        <v>74</v>
      </c>
      <c r="J9" s="409"/>
      <c r="K9" s="409"/>
      <c r="L9" s="409"/>
      <c r="M9" s="409" t="s">
        <v>75</v>
      </c>
      <c r="N9" s="409"/>
      <c r="O9" s="409"/>
      <c r="P9" s="409"/>
      <c r="Q9" s="409"/>
    </row>
    <row r="10" spans="1:17" s="86" customFormat="1" ht="9.75">
      <c r="A10" s="413"/>
      <c r="B10" s="413"/>
      <c r="C10" s="414"/>
      <c r="D10" s="415"/>
      <c r="E10" s="410"/>
      <c r="F10" s="410"/>
      <c r="G10" s="410"/>
      <c r="H10" s="410"/>
      <c r="I10" s="410" t="s">
        <v>76</v>
      </c>
      <c r="J10" s="409" t="s">
        <v>77</v>
      </c>
      <c r="K10" s="409"/>
      <c r="L10" s="409"/>
      <c r="M10" s="410" t="s">
        <v>78</v>
      </c>
      <c r="N10" s="410" t="s">
        <v>77</v>
      </c>
      <c r="O10" s="410"/>
      <c r="P10" s="410"/>
      <c r="Q10" s="410"/>
    </row>
    <row r="11" spans="1:17" s="86" customFormat="1" ht="36.75" customHeight="1">
      <c r="A11" s="413"/>
      <c r="B11" s="413"/>
      <c r="C11" s="414"/>
      <c r="D11" s="415"/>
      <c r="E11" s="410"/>
      <c r="F11" s="410"/>
      <c r="G11" s="410"/>
      <c r="H11" s="410"/>
      <c r="I11" s="410"/>
      <c r="J11" s="85" t="s">
        <v>79</v>
      </c>
      <c r="K11" s="85" t="s">
        <v>80</v>
      </c>
      <c r="L11" s="85" t="s">
        <v>81</v>
      </c>
      <c r="M11" s="410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07" t="s">
        <v>58</v>
      </c>
      <c r="D13" s="408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388" t="s">
        <v>86</v>
      </c>
      <c r="B14" s="68" t="s">
        <v>87</v>
      </c>
      <c r="C14" s="389" t="s">
        <v>195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1"/>
    </row>
    <row r="15" spans="1:17" ht="12.75">
      <c r="A15" s="388"/>
      <c r="B15" s="68" t="s">
        <v>88</v>
      </c>
      <c r="C15" s="392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4"/>
    </row>
    <row r="16" spans="1:17" ht="12.75">
      <c r="A16" s="388"/>
      <c r="B16" s="68" t="s">
        <v>89</v>
      </c>
      <c r="C16" s="392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4"/>
    </row>
    <row r="17" spans="1:17" ht="12.75">
      <c r="A17" s="388"/>
      <c r="B17" s="68" t="s">
        <v>90</v>
      </c>
      <c r="C17" s="395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7"/>
    </row>
    <row r="18" spans="1:17" ht="11.25" customHeight="1">
      <c r="A18" s="388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388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388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388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388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388" t="s">
        <v>97</v>
      </c>
      <c r="B23" s="68" t="s">
        <v>87</v>
      </c>
      <c r="C23" s="402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4"/>
    </row>
    <row r="24" spans="1:17" ht="12.75" customHeight="1" hidden="1">
      <c r="A24" s="388"/>
      <c r="B24" s="68" t="s">
        <v>88</v>
      </c>
      <c r="C24" s="402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4"/>
    </row>
    <row r="25" spans="1:17" ht="12.75" customHeight="1" hidden="1">
      <c r="A25" s="388"/>
      <c r="B25" s="68" t="s">
        <v>89</v>
      </c>
      <c r="C25" s="402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4"/>
    </row>
    <row r="26" spans="1:17" ht="12.75" customHeight="1" hidden="1">
      <c r="A26" s="388"/>
      <c r="B26" s="68" t="s">
        <v>90</v>
      </c>
      <c r="C26" s="402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4"/>
    </row>
    <row r="27" spans="1:17" ht="12.75" customHeight="1" hidden="1">
      <c r="A27" s="388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388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388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388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388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402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4"/>
    </row>
    <row r="33" spans="1:17" ht="12.75">
      <c r="A33" s="76">
        <v>2</v>
      </c>
      <c r="B33" s="77" t="s">
        <v>101</v>
      </c>
      <c r="C33" s="405" t="s">
        <v>58</v>
      </c>
      <c r="D33" s="406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388" t="s">
        <v>102</v>
      </c>
      <c r="B34" s="68" t="s">
        <v>87</v>
      </c>
      <c r="C34" s="389" t="s">
        <v>103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1"/>
    </row>
    <row r="35" spans="1:17" ht="12.75">
      <c r="A35" s="388"/>
      <c r="B35" s="68" t="s">
        <v>88</v>
      </c>
      <c r="C35" s="392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4"/>
    </row>
    <row r="36" spans="1:17" ht="12.75">
      <c r="A36" s="388"/>
      <c r="B36" s="68" t="s">
        <v>89</v>
      </c>
      <c r="C36" s="392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4"/>
    </row>
    <row r="37" spans="1:17" ht="12.75">
      <c r="A37" s="388"/>
      <c r="B37" s="68" t="s">
        <v>90</v>
      </c>
      <c r="C37" s="395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7"/>
    </row>
    <row r="38" spans="1:17" ht="12.75">
      <c r="A38" s="388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388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388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388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388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385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7"/>
    </row>
    <row r="44" spans="1:17" ht="10.5" customHeight="1">
      <c r="A44" s="388" t="s">
        <v>105</v>
      </c>
      <c r="B44" s="68" t="s">
        <v>87</v>
      </c>
      <c r="C44" s="389" t="s">
        <v>106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1"/>
    </row>
    <row r="45" spans="1:17" ht="11.25" customHeight="1">
      <c r="A45" s="388"/>
      <c r="B45" s="68" t="s">
        <v>88</v>
      </c>
      <c r="C45" s="392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4"/>
    </row>
    <row r="46" spans="1:17" ht="10.5" customHeight="1">
      <c r="A46" s="388"/>
      <c r="B46" s="68" t="s">
        <v>89</v>
      </c>
      <c r="C46" s="392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4"/>
    </row>
    <row r="47" spans="1:17" ht="11.25" customHeight="1">
      <c r="A47" s="388"/>
      <c r="B47" s="68" t="s">
        <v>90</v>
      </c>
      <c r="C47" s="395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7"/>
    </row>
    <row r="48" spans="1:17" ht="12.75">
      <c r="A48" s="388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388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388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388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388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388" t="s">
        <v>188</v>
      </c>
      <c r="B53" s="68" t="s">
        <v>87</v>
      </c>
      <c r="C53" s="389" t="s">
        <v>189</v>
      </c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1"/>
    </row>
    <row r="54" spans="1:17" ht="10.5" customHeight="1">
      <c r="A54" s="388"/>
      <c r="B54" s="68" t="s">
        <v>88</v>
      </c>
      <c r="C54" s="392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4"/>
    </row>
    <row r="55" spans="1:17" ht="11.25" customHeight="1">
      <c r="A55" s="388"/>
      <c r="B55" s="68" t="s">
        <v>89</v>
      </c>
      <c r="C55" s="392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4"/>
    </row>
    <row r="56" spans="1:17" ht="12.75" customHeight="1">
      <c r="A56" s="388"/>
      <c r="B56" s="68" t="s">
        <v>90</v>
      </c>
      <c r="C56" s="395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7"/>
    </row>
    <row r="57" spans="1:17" ht="12.75" customHeight="1">
      <c r="A57" s="388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388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388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388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388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388" t="s">
        <v>188</v>
      </c>
      <c r="B65" s="68" t="s">
        <v>87</v>
      </c>
      <c r="C65" s="389" t="s">
        <v>190</v>
      </c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1"/>
    </row>
    <row r="66" spans="1:17" ht="10.5" customHeight="1">
      <c r="A66" s="388"/>
      <c r="B66" s="68" t="s">
        <v>88</v>
      </c>
      <c r="C66" s="392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4"/>
    </row>
    <row r="67" spans="1:17" ht="10.5" customHeight="1">
      <c r="A67" s="388"/>
      <c r="B67" s="68" t="s">
        <v>89</v>
      </c>
      <c r="C67" s="392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4"/>
    </row>
    <row r="68" spans="1:17" ht="12.75" customHeight="1">
      <c r="A68" s="388"/>
      <c r="B68" s="68" t="s">
        <v>90</v>
      </c>
      <c r="C68" s="395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7"/>
    </row>
    <row r="69" spans="1:17" ht="12.75" customHeight="1">
      <c r="A69" s="388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388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388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388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388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398" t="s">
        <v>107</v>
      </c>
      <c r="B74" s="399"/>
      <c r="C74" s="400" t="s">
        <v>58</v>
      </c>
      <c r="D74" s="401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384"/>
      <c r="B77" s="384"/>
      <c r="C77" s="384"/>
      <c r="D77" s="384"/>
      <c r="E77" s="384"/>
      <c r="F77" s="384"/>
      <c r="G77" s="384"/>
      <c r="H77" s="384"/>
      <c r="I77" s="384"/>
      <c r="J77" s="384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M16" sqref="M16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58.28125" style="0" customWidth="1"/>
    <col min="4" max="4" width="13.8515625" style="0" customWidth="1"/>
    <col min="5" max="5" width="11.140625" style="0" customWidth="1"/>
    <col min="6" max="6" width="14.00390625" style="0" customWidth="1"/>
    <col min="7" max="7" width="14.28125" style="0" customWidth="1"/>
    <col min="8" max="8" width="12.85156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323</v>
      </c>
      <c r="I1" s="2"/>
      <c r="K1" s="2"/>
    </row>
    <row r="2" spans="4:11" ht="12.75">
      <c r="D2" s="1"/>
      <c r="E2" s="1"/>
      <c r="F2" s="1"/>
      <c r="G2" s="1"/>
      <c r="H2" s="2" t="s">
        <v>320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84" t="s">
        <v>321</v>
      </c>
      <c r="E5" s="285"/>
      <c r="F5" s="285"/>
      <c r="G5" s="285"/>
      <c r="H5" s="286"/>
    </row>
    <row r="6" spans="1:8" ht="12.75">
      <c r="A6" s="282" t="s">
        <v>0</v>
      </c>
      <c r="B6" s="282" t="s">
        <v>3</v>
      </c>
      <c r="C6" s="282" t="s">
        <v>5</v>
      </c>
      <c r="D6" s="284" t="s">
        <v>1</v>
      </c>
      <c r="E6" s="285"/>
      <c r="F6" s="286"/>
      <c r="G6" s="300" t="s">
        <v>19</v>
      </c>
      <c r="H6" s="301"/>
    </row>
    <row r="7" spans="1:8" ht="12.75">
      <c r="A7" s="282"/>
      <c r="B7" s="282"/>
      <c r="C7" s="282"/>
      <c r="D7" s="290"/>
      <c r="E7" s="291"/>
      <c r="F7" s="292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71"/>
      <c r="E9" s="271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275">
        <v>4</v>
      </c>
      <c r="E10" s="276"/>
      <c r="F10" s="277"/>
      <c r="G10" s="10">
        <v>5</v>
      </c>
      <c r="H10" s="10">
        <v>6</v>
      </c>
    </row>
    <row r="11" spans="1:8" ht="22.5" customHeight="1">
      <c r="A11" s="11" t="s">
        <v>53</v>
      </c>
      <c r="B11" s="12"/>
      <c r="C11" s="145" t="s">
        <v>176</v>
      </c>
      <c r="D11" s="250">
        <v>5289533</v>
      </c>
      <c r="E11" s="251">
        <v>2163</v>
      </c>
      <c r="F11" s="228">
        <f>SUM(D11:E11)</f>
        <v>5291696</v>
      </c>
      <c r="G11" s="251">
        <v>5291696</v>
      </c>
      <c r="H11" s="251">
        <v>0</v>
      </c>
    </row>
    <row r="12" spans="1:8" ht="20.25" customHeight="1">
      <c r="A12" s="14"/>
      <c r="B12" s="15" t="s">
        <v>342</v>
      </c>
      <c r="C12" s="146" t="s">
        <v>343</v>
      </c>
      <c r="D12" s="261">
        <v>84427</v>
      </c>
      <c r="E12" s="262">
        <v>2163</v>
      </c>
      <c r="F12" s="263">
        <f>SUM(D12:E12)</f>
        <v>86590</v>
      </c>
      <c r="G12" s="262">
        <v>2163</v>
      </c>
      <c r="H12" s="262">
        <v>0</v>
      </c>
    </row>
    <row r="13" spans="1:8" ht="22.5" customHeight="1">
      <c r="A13" s="11" t="s">
        <v>318</v>
      </c>
      <c r="B13" s="12"/>
      <c r="C13" s="145" t="s">
        <v>319</v>
      </c>
      <c r="D13" s="250">
        <v>1392503</v>
      </c>
      <c r="E13" s="251">
        <f>SUM(E14:E15)</f>
        <v>2600</v>
      </c>
      <c r="F13" s="228">
        <f>SUM(D13:E13)</f>
        <v>1395103</v>
      </c>
      <c r="G13" s="251">
        <v>1395103</v>
      </c>
      <c r="H13" s="251">
        <v>0</v>
      </c>
    </row>
    <row r="14" spans="1:8" ht="48" customHeight="1">
      <c r="A14" s="14"/>
      <c r="B14" s="15" t="s">
        <v>336</v>
      </c>
      <c r="C14" s="146" t="s">
        <v>341</v>
      </c>
      <c r="D14" s="261">
        <v>16380</v>
      </c>
      <c r="E14" s="262">
        <v>1100</v>
      </c>
      <c r="F14" s="263">
        <f>SUM(D14:E14)</f>
        <v>17480</v>
      </c>
      <c r="G14" s="262">
        <v>1100</v>
      </c>
      <c r="H14" s="262">
        <v>0</v>
      </c>
    </row>
    <row r="15" spans="1:8" ht="20.25" customHeight="1">
      <c r="A15" s="14"/>
      <c r="B15" s="15" t="s">
        <v>338</v>
      </c>
      <c r="C15" s="146" t="s">
        <v>339</v>
      </c>
      <c r="D15" s="261">
        <v>615288</v>
      </c>
      <c r="E15" s="262">
        <v>1500</v>
      </c>
      <c r="F15" s="263">
        <f>SUM(D15:E15)</f>
        <v>616788</v>
      </c>
      <c r="G15" s="262">
        <v>1500</v>
      </c>
      <c r="H15" s="262">
        <v>0</v>
      </c>
    </row>
    <row r="16" spans="1:8" s="115" customFormat="1" ht="22.5" customHeight="1">
      <c r="A16" s="11" t="s">
        <v>326</v>
      </c>
      <c r="B16" s="12"/>
      <c r="C16" s="145" t="s">
        <v>327</v>
      </c>
      <c r="D16" s="250">
        <v>4675519</v>
      </c>
      <c r="E16" s="251">
        <f>SUM(E17:E19)</f>
        <v>-93949</v>
      </c>
      <c r="F16" s="228">
        <f>D16+E16</f>
        <v>4581570</v>
      </c>
      <c r="G16" s="251">
        <f>F16-H16</f>
        <v>4581570</v>
      </c>
      <c r="H16" s="251">
        <v>0</v>
      </c>
    </row>
    <row r="17" spans="1:8" s="115" customFormat="1" ht="20.25" customHeight="1">
      <c r="A17" s="14"/>
      <c r="B17" s="15" t="s">
        <v>328</v>
      </c>
      <c r="C17" s="146" t="s">
        <v>329</v>
      </c>
      <c r="D17" s="261">
        <v>2780000</v>
      </c>
      <c r="E17" s="262">
        <v>-17000</v>
      </c>
      <c r="F17" s="263">
        <f>D17+E17</f>
        <v>2763000</v>
      </c>
      <c r="G17" s="262">
        <f>E17</f>
        <v>-17000</v>
      </c>
      <c r="H17" s="262">
        <v>0</v>
      </c>
    </row>
    <row r="18" spans="1:8" s="115" customFormat="1" ht="44.25" customHeight="1">
      <c r="A18" s="14"/>
      <c r="B18" s="15" t="s">
        <v>330</v>
      </c>
      <c r="C18" s="146" t="s">
        <v>332</v>
      </c>
      <c r="D18" s="261">
        <v>1752314</v>
      </c>
      <c r="E18" s="262">
        <v>-77000</v>
      </c>
      <c r="F18" s="263">
        <f>D18+E18</f>
        <v>1675314</v>
      </c>
      <c r="G18" s="262">
        <v>-77000</v>
      </c>
      <c r="H18" s="262">
        <v>0</v>
      </c>
    </row>
    <row r="19" spans="1:8" s="115" customFormat="1" ht="20.25" customHeight="1">
      <c r="A19" s="14"/>
      <c r="B19" s="15" t="s">
        <v>331</v>
      </c>
      <c r="C19" s="146" t="s">
        <v>333</v>
      </c>
      <c r="D19" s="261">
        <v>0</v>
      </c>
      <c r="E19" s="262">
        <v>51</v>
      </c>
      <c r="F19" s="263">
        <f>D19+E19</f>
        <v>51</v>
      </c>
      <c r="G19" s="262">
        <v>51</v>
      </c>
      <c r="H19" s="262">
        <v>0</v>
      </c>
    </row>
    <row r="20" spans="1:9" ht="31.5" customHeight="1">
      <c r="A20" s="297" t="s">
        <v>17</v>
      </c>
      <c r="B20" s="298"/>
      <c r="C20" s="299"/>
      <c r="D20" s="272">
        <v>36897640</v>
      </c>
      <c r="E20" s="272">
        <v>-89186</v>
      </c>
      <c r="F20" s="273">
        <f>D20+E20</f>
        <v>36808454</v>
      </c>
      <c r="G20" s="229">
        <v>31689302</v>
      </c>
      <c r="H20" s="273">
        <v>5119152</v>
      </c>
      <c r="I20" t="s">
        <v>222</v>
      </c>
    </row>
    <row r="21" spans="1:8" ht="12.75">
      <c r="A21" s="101"/>
      <c r="B21" s="101"/>
      <c r="C21" s="101"/>
      <c r="D21" s="102"/>
      <c r="E21" s="102"/>
      <c r="F21" s="102"/>
      <c r="G21" s="102"/>
      <c r="H21" s="102"/>
    </row>
    <row r="22" spans="1:8" ht="12.75">
      <c r="A22" s="101"/>
      <c r="B22" s="101"/>
      <c r="C22" s="101"/>
      <c r="D22" s="102"/>
      <c r="E22" s="102"/>
      <c r="F22" s="102"/>
      <c r="G22" s="102"/>
      <c r="H22" s="102"/>
    </row>
    <row r="24" ht="12.75">
      <c r="A24" s="30"/>
    </row>
    <row r="25" ht="12.75">
      <c r="A25" s="39"/>
    </row>
  </sheetData>
  <sheetProtection/>
  <mergeCells count="8">
    <mergeCell ref="D5:H5"/>
    <mergeCell ref="C6:C7"/>
    <mergeCell ref="B6:B7"/>
    <mergeCell ref="A6:A7"/>
    <mergeCell ref="A20:C20"/>
    <mergeCell ref="G6:H6"/>
    <mergeCell ref="D6:F7"/>
    <mergeCell ref="D10:F10"/>
  </mergeCells>
  <printOptions/>
  <pageMargins left="0.5905511811023623" right="0.3937007874015748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SheetLayoutView="100" workbookViewId="0" topLeftCell="A13">
      <selection activeCell="R84" sqref="R84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24.28125" style="0" customWidth="1"/>
    <col min="4" max="4" width="14.00390625" style="0" customWidth="1"/>
    <col min="5" max="5" width="11.00390625" style="0" customWidth="1"/>
    <col min="6" max="7" width="14.140625" style="0" customWidth="1"/>
    <col min="8" max="8" width="13.8515625" style="0" customWidth="1"/>
    <col min="9" max="9" width="12.140625" style="0" customWidth="1"/>
    <col min="10" max="10" width="12.8515625" style="0" customWidth="1"/>
    <col min="11" max="11" width="13.574218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324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320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02" t="s">
        <v>0</v>
      </c>
      <c r="B4" s="302" t="s">
        <v>3</v>
      </c>
      <c r="C4" s="302" t="s">
        <v>5</v>
      </c>
      <c r="D4" s="306" t="s">
        <v>1</v>
      </c>
      <c r="E4" s="307"/>
      <c r="F4" s="308"/>
      <c r="G4" s="302" t="s">
        <v>8</v>
      </c>
      <c r="H4" s="304" t="s">
        <v>6</v>
      </c>
      <c r="I4" s="305"/>
      <c r="J4" s="302" t="s">
        <v>9</v>
      </c>
      <c r="K4" s="302" t="s">
        <v>10</v>
      </c>
      <c r="L4" s="302" t="s">
        <v>12</v>
      </c>
      <c r="M4" s="302" t="s">
        <v>13</v>
      </c>
      <c r="N4" s="302" t="s">
        <v>14</v>
      </c>
    </row>
    <row r="5" spans="1:14" ht="55.5" customHeight="1">
      <c r="A5" s="303"/>
      <c r="B5" s="303"/>
      <c r="C5" s="303"/>
      <c r="D5" s="309"/>
      <c r="E5" s="310"/>
      <c r="F5" s="311"/>
      <c r="G5" s="303"/>
      <c r="H5" s="36" t="s">
        <v>16</v>
      </c>
      <c r="I5" s="36" t="s">
        <v>11</v>
      </c>
      <c r="J5" s="303"/>
      <c r="K5" s="303"/>
      <c r="L5" s="303"/>
      <c r="M5" s="303"/>
      <c r="N5" s="303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12">
        <v>4</v>
      </c>
      <c r="E7" s="313"/>
      <c r="F7" s="314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ht="33" customHeight="1">
      <c r="A8" s="11" t="s">
        <v>53</v>
      </c>
      <c r="B8" s="12"/>
      <c r="C8" s="145" t="s">
        <v>176</v>
      </c>
      <c r="D8" s="250">
        <v>5289533</v>
      </c>
      <c r="E8" s="251">
        <v>2163</v>
      </c>
      <c r="F8" s="228">
        <f>SUM(D8:E8)</f>
        <v>5291696</v>
      </c>
      <c r="G8" s="229">
        <v>4985383</v>
      </c>
      <c r="H8" s="227">
        <v>4017847</v>
      </c>
      <c r="I8" s="227">
        <v>967536</v>
      </c>
      <c r="J8" s="227">
        <v>133945</v>
      </c>
      <c r="K8" s="227">
        <v>172368</v>
      </c>
      <c r="L8" s="227">
        <v>0</v>
      </c>
      <c r="M8" s="227">
        <v>0</v>
      </c>
      <c r="N8" s="227">
        <v>0</v>
      </c>
    </row>
    <row r="9" spans="1:14" ht="21" customHeight="1">
      <c r="A9" s="14"/>
      <c r="B9" s="15" t="s">
        <v>342</v>
      </c>
      <c r="C9" s="146" t="s">
        <v>343</v>
      </c>
      <c r="D9" s="261">
        <v>84427</v>
      </c>
      <c r="E9" s="262">
        <v>2163</v>
      </c>
      <c r="F9" s="263">
        <f>SUM(D9:E9)</f>
        <v>86590</v>
      </c>
      <c r="G9" s="265">
        <v>2163</v>
      </c>
      <c r="H9" s="266">
        <v>2163</v>
      </c>
      <c r="I9" s="266">
        <v>0</v>
      </c>
      <c r="J9" s="266">
        <v>0</v>
      </c>
      <c r="K9" s="266">
        <v>0</v>
      </c>
      <c r="L9" s="266">
        <v>0</v>
      </c>
      <c r="M9" s="266">
        <v>0</v>
      </c>
      <c r="N9" s="266">
        <v>0</v>
      </c>
    </row>
    <row r="10" spans="1:14" ht="24" customHeight="1">
      <c r="A10" s="11" t="s">
        <v>318</v>
      </c>
      <c r="B10" s="12"/>
      <c r="C10" s="145" t="s">
        <v>319</v>
      </c>
      <c r="D10" s="250">
        <v>1392503</v>
      </c>
      <c r="E10" s="251">
        <f>SUM(E11:E12)</f>
        <v>2600</v>
      </c>
      <c r="F10" s="228">
        <f>SUM(D10:E10)</f>
        <v>1395103</v>
      </c>
      <c r="G10" s="229">
        <v>662674</v>
      </c>
      <c r="H10" s="227">
        <v>560230</v>
      </c>
      <c r="I10" s="227">
        <v>102444</v>
      </c>
      <c r="J10" s="227">
        <v>0</v>
      </c>
      <c r="K10" s="227">
        <v>732429</v>
      </c>
      <c r="L10" s="227">
        <v>0</v>
      </c>
      <c r="M10" s="227">
        <v>0</v>
      </c>
      <c r="N10" s="227">
        <v>0</v>
      </c>
    </row>
    <row r="11" spans="1:14" ht="114" customHeight="1">
      <c r="A11" s="14"/>
      <c r="B11" s="15" t="s">
        <v>336</v>
      </c>
      <c r="C11" s="146" t="s">
        <v>337</v>
      </c>
      <c r="D11" s="261">
        <v>16380</v>
      </c>
      <c r="E11" s="262">
        <v>1100</v>
      </c>
      <c r="F11" s="263">
        <f>SUM(D11:E11)</f>
        <v>17480</v>
      </c>
      <c r="G11" s="265">
        <v>1100</v>
      </c>
      <c r="H11" s="266">
        <v>0</v>
      </c>
      <c r="I11" s="266">
        <v>1100</v>
      </c>
      <c r="J11" s="266">
        <v>0</v>
      </c>
      <c r="K11" s="266">
        <v>0</v>
      </c>
      <c r="L11" s="266">
        <v>0</v>
      </c>
      <c r="M11" s="266">
        <v>0</v>
      </c>
      <c r="N11" s="266">
        <v>0</v>
      </c>
    </row>
    <row r="12" spans="1:14" ht="21" customHeight="1">
      <c r="A12" s="14"/>
      <c r="B12" s="15" t="s">
        <v>338</v>
      </c>
      <c r="C12" s="146" t="s">
        <v>339</v>
      </c>
      <c r="D12" s="261">
        <v>615288</v>
      </c>
      <c r="E12" s="262">
        <v>1500</v>
      </c>
      <c r="F12" s="263">
        <f>SUM(D12:E12)</f>
        <v>616788</v>
      </c>
      <c r="G12" s="265">
        <v>1500</v>
      </c>
      <c r="H12" s="266">
        <v>1500</v>
      </c>
      <c r="I12" s="266">
        <v>0</v>
      </c>
      <c r="J12" s="266">
        <v>0</v>
      </c>
      <c r="K12" s="266">
        <v>0</v>
      </c>
      <c r="L12" s="266">
        <v>0</v>
      </c>
      <c r="M12" s="266">
        <v>0</v>
      </c>
      <c r="N12" s="266">
        <v>0</v>
      </c>
    </row>
    <row r="13" spans="1:14" s="17" customFormat="1" ht="24" customHeight="1">
      <c r="A13" s="11" t="s">
        <v>326</v>
      </c>
      <c r="B13" s="12"/>
      <c r="C13" s="145" t="s">
        <v>327</v>
      </c>
      <c r="D13" s="250">
        <v>4675519</v>
      </c>
      <c r="E13" s="251">
        <f>SUM(E14:E16)</f>
        <v>-93949</v>
      </c>
      <c r="F13" s="228">
        <f>D13+E13</f>
        <v>4581570</v>
      </c>
      <c r="G13" s="229">
        <v>290403</v>
      </c>
      <c r="H13" s="227">
        <v>176092</v>
      </c>
      <c r="I13" s="227">
        <v>114311</v>
      </c>
      <c r="J13" s="227">
        <v>0</v>
      </c>
      <c r="K13" s="227">
        <v>4291167</v>
      </c>
      <c r="L13" s="227">
        <v>0</v>
      </c>
      <c r="M13" s="227">
        <v>0</v>
      </c>
      <c r="N13" s="227">
        <v>0</v>
      </c>
    </row>
    <row r="14" spans="1:14" s="17" customFormat="1" ht="21" customHeight="1">
      <c r="A14" s="14"/>
      <c r="B14" s="15" t="s">
        <v>328</v>
      </c>
      <c r="C14" s="146" t="s">
        <v>329</v>
      </c>
      <c r="D14" s="261">
        <v>2780000</v>
      </c>
      <c r="E14" s="262">
        <v>-17000</v>
      </c>
      <c r="F14" s="263">
        <f>D14+E14</f>
        <v>2763000</v>
      </c>
      <c r="G14" s="265">
        <v>-55</v>
      </c>
      <c r="H14" s="266">
        <v>-55</v>
      </c>
      <c r="I14" s="266">
        <v>0</v>
      </c>
      <c r="J14" s="266">
        <v>0</v>
      </c>
      <c r="K14" s="266">
        <v>-16945</v>
      </c>
      <c r="L14" s="266">
        <v>0</v>
      </c>
      <c r="M14" s="266">
        <v>0</v>
      </c>
      <c r="N14" s="266">
        <v>0</v>
      </c>
    </row>
    <row r="15" spans="1:14" s="17" customFormat="1" ht="86.25" customHeight="1">
      <c r="A15" s="14"/>
      <c r="B15" s="15" t="s">
        <v>330</v>
      </c>
      <c r="C15" s="146" t="s">
        <v>332</v>
      </c>
      <c r="D15" s="261">
        <v>1752314</v>
      </c>
      <c r="E15" s="262">
        <v>-77000</v>
      </c>
      <c r="F15" s="263">
        <f>D15+E15</f>
        <v>1675314</v>
      </c>
      <c r="G15" s="265">
        <v>-2242</v>
      </c>
      <c r="H15" s="266">
        <v>-2242</v>
      </c>
      <c r="I15" s="266">
        <v>0</v>
      </c>
      <c r="J15" s="266">
        <v>0</v>
      </c>
      <c r="K15" s="266">
        <v>-74758</v>
      </c>
      <c r="L15" s="266">
        <v>0</v>
      </c>
      <c r="M15" s="266">
        <v>0</v>
      </c>
      <c r="N15" s="266">
        <v>0</v>
      </c>
    </row>
    <row r="16" spans="1:14" s="17" customFormat="1" ht="21" customHeight="1">
      <c r="A16" s="14"/>
      <c r="B16" s="15" t="s">
        <v>331</v>
      </c>
      <c r="C16" s="146" t="s">
        <v>333</v>
      </c>
      <c r="D16" s="261">
        <v>0</v>
      </c>
      <c r="E16" s="262">
        <v>51</v>
      </c>
      <c r="F16" s="263">
        <f>D16+E16</f>
        <v>51</v>
      </c>
      <c r="G16" s="265">
        <v>51</v>
      </c>
      <c r="H16" s="266">
        <v>49</v>
      </c>
      <c r="I16" s="266">
        <v>2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</row>
    <row r="17" spans="1:14" ht="19.5" customHeight="1">
      <c r="A17" s="315" t="s">
        <v>7</v>
      </c>
      <c r="B17" s="316"/>
      <c r="C17" s="317"/>
      <c r="D17" s="227">
        <v>31778488</v>
      </c>
      <c r="E17" s="274">
        <f>SUM(E8,E10,E13)</f>
        <v>-89186</v>
      </c>
      <c r="F17" s="228">
        <f>D17+E17</f>
        <v>31689302</v>
      </c>
      <c r="G17" s="229">
        <v>24041199</v>
      </c>
      <c r="H17" s="227">
        <v>17431821</v>
      </c>
      <c r="I17" s="227">
        <v>6609378</v>
      </c>
      <c r="J17" s="227">
        <v>1739706</v>
      </c>
      <c r="K17" s="227">
        <v>5831628</v>
      </c>
      <c r="L17" s="227">
        <v>0</v>
      </c>
      <c r="M17" s="227">
        <v>0</v>
      </c>
      <c r="N17" s="227">
        <v>76769</v>
      </c>
    </row>
    <row r="18" spans="1:14" ht="12.75">
      <c r="A18" s="142"/>
      <c r="B18" s="142"/>
      <c r="C18" s="142"/>
      <c r="D18" s="143"/>
      <c r="E18" s="143"/>
      <c r="F18" s="144"/>
      <c r="G18" s="143"/>
      <c r="H18" s="143"/>
      <c r="I18" s="143"/>
      <c r="J18" s="143"/>
      <c r="K18" s="143"/>
      <c r="L18" s="143"/>
      <c r="M18" s="143"/>
      <c r="N18" s="143"/>
    </row>
    <row r="19" spans="1:14" ht="12.75">
      <c r="A19" s="142"/>
      <c r="B19" s="142"/>
      <c r="C19" s="142"/>
      <c r="D19" s="143"/>
      <c r="E19" s="143"/>
      <c r="F19" s="144"/>
      <c r="G19" s="143"/>
      <c r="H19" s="143"/>
      <c r="I19" s="143"/>
      <c r="J19" s="143"/>
      <c r="K19" s="143"/>
      <c r="L19" s="143"/>
      <c r="M19" s="143"/>
      <c r="N19" s="143"/>
    </row>
    <row r="20" spans="1:14" ht="12.75">
      <c r="A20" s="142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12.75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12.75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12.75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2.75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2.75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2.75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2.75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2.75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spans="1:14" ht="12.75">
      <c r="A29" s="142"/>
      <c r="B29" s="142"/>
      <c r="C29" s="142"/>
      <c r="D29" s="143"/>
      <c r="E29" s="143"/>
      <c r="F29" s="144"/>
      <c r="G29" s="143"/>
      <c r="H29" s="143"/>
      <c r="I29" s="143"/>
      <c r="J29" s="143"/>
      <c r="K29" s="143"/>
      <c r="L29" s="143"/>
      <c r="M29" s="143"/>
      <c r="N29" s="143"/>
    </row>
    <row r="30" spans="1:14" ht="12.75">
      <c r="A30" s="142"/>
      <c r="B30" s="142"/>
      <c r="C30" s="142"/>
      <c r="D30" s="143"/>
      <c r="E30" s="143"/>
      <c r="F30" s="144"/>
      <c r="G30" s="143"/>
      <c r="H30" s="143"/>
      <c r="I30" s="143"/>
      <c r="J30" s="143"/>
      <c r="K30" s="143"/>
      <c r="L30" s="143"/>
      <c r="M30" s="143"/>
      <c r="N30" s="143"/>
    </row>
    <row r="31" spans="1:14" ht="14.25" customHeight="1" hidden="1">
      <c r="A31" s="142"/>
      <c r="B31" s="142"/>
      <c r="C31" s="142"/>
      <c r="D31" s="143"/>
      <c r="E31" s="143"/>
      <c r="F31" s="144"/>
      <c r="G31" s="143"/>
      <c r="H31" s="143"/>
      <c r="I31" s="143"/>
      <c r="J31" s="143"/>
      <c r="K31" s="143"/>
      <c r="L31" s="143"/>
      <c r="M31" s="143"/>
      <c r="N31" s="143"/>
    </row>
    <row r="32" spans="1:14" ht="14.25" customHeight="1" hidden="1">
      <c r="A32" s="142"/>
      <c r="B32" s="142"/>
      <c r="C32" s="142"/>
      <c r="D32" s="143"/>
      <c r="E32" s="143"/>
      <c r="F32" s="144"/>
      <c r="G32" s="143"/>
      <c r="H32" s="143"/>
      <c r="I32" s="143"/>
      <c r="J32" s="143"/>
      <c r="K32" s="143"/>
      <c r="L32" s="143"/>
      <c r="M32" s="143"/>
      <c r="N32" s="143"/>
    </row>
    <row r="33" spans="1:14" ht="14.25" customHeight="1" hidden="1">
      <c r="A33" s="142"/>
      <c r="B33" s="142"/>
      <c r="C33" s="142"/>
      <c r="D33" s="143"/>
      <c r="E33" s="143"/>
      <c r="F33" s="144"/>
      <c r="G33" s="143"/>
      <c r="H33" s="143"/>
      <c r="I33" s="143"/>
      <c r="J33" s="143"/>
      <c r="K33" s="143"/>
      <c r="L33" s="143"/>
      <c r="M33" s="143"/>
      <c r="N33" s="143"/>
    </row>
    <row r="34" spans="1:14" ht="14.25" customHeight="1" hidden="1">
      <c r="A34" s="142"/>
      <c r="B34" s="142"/>
      <c r="C34" s="142"/>
      <c r="D34" s="143"/>
      <c r="E34" s="143"/>
      <c r="F34" s="144"/>
      <c r="G34" s="143"/>
      <c r="H34" s="143"/>
      <c r="I34" s="143"/>
      <c r="J34" s="143"/>
      <c r="K34" s="143"/>
      <c r="L34" s="143"/>
      <c r="M34" s="143"/>
      <c r="N34" s="143"/>
    </row>
    <row r="35" ht="15.75" hidden="1">
      <c r="A35" s="161"/>
    </row>
    <row r="36" spans="1:10" s="148" customFormat="1" ht="14.25" customHeight="1" hidden="1">
      <c r="A36" s="33"/>
      <c r="B36" s="147"/>
      <c r="C36" s="147"/>
      <c r="D36" s="147"/>
      <c r="E36" s="147"/>
      <c r="F36" s="147"/>
      <c r="G36" s="147"/>
      <c r="H36" s="147"/>
      <c r="I36" s="147"/>
      <c r="J36" s="147"/>
    </row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>
      <c r="D44" s="2"/>
    </row>
    <row r="45" ht="12.75" hidden="1"/>
    <row r="46" ht="12.75" hidden="1"/>
    <row r="47" ht="12.75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115" ht="4.5" customHeight="1"/>
  </sheetData>
  <sheetProtection/>
  <mergeCells count="13">
    <mergeCell ref="D4:F5"/>
    <mergeCell ref="D7:F7"/>
    <mergeCell ref="A17:C1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3937007874015748" right="0.1968503937007874" top="0.1968503937007874" bottom="0.11811023622047245" header="0" footer="0"/>
  <pageSetup fitToHeight="0" fitToWidth="1" horizontalDpi="600" verticalDpi="600" orientation="landscape" paperSize="9" scale="84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PageLayoutView="0" workbookViewId="0" topLeftCell="A1">
      <selection activeCell="M13" sqref="M13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1.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8515625" style="0" customWidth="1"/>
    <col min="9" max="9" width="13.57421875" style="0" customWidth="1"/>
    <col min="10" max="10" width="13.8515625" style="0" customWidth="1"/>
    <col min="11" max="11" width="12.00390625" style="0" customWidth="1"/>
  </cols>
  <sheetData>
    <row r="1" spans="3:11" ht="15.75" customHeight="1">
      <c r="C1" s="318" t="s">
        <v>325</v>
      </c>
      <c r="D1" s="318"/>
      <c r="E1" s="318"/>
      <c r="F1" s="318"/>
      <c r="G1" s="318"/>
      <c r="H1" s="318"/>
      <c r="I1" s="318"/>
      <c r="J1" s="318"/>
      <c r="K1" s="318"/>
    </row>
    <row r="2" spans="7:11" ht="12.75">
      <c r="G2" s="319" t="s">
        <v>320</v>
      </c>
      <c r="H2" s="319"/>
      <c r="I2" s="319"/>
      <c r="J2" s="319"/>
      <c r="K2" s="319"/>
    </row>
    <row r="3" spans="1:11" ht="42.75" customHeight="1">
      <c r="A3" s="329" t="s">
        <v>271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s="222" customFormat="1" ht="45" customHeight="1">
      <c r="A4" s="324" t="s">
        <v>0</v>
      </c>
      <c r="B4" s="324" t="s">
        <v>3</v>
      </c>
      <c r="C4" s="324" t="s">
        <v>223</v>
      </c>
      <c r="D4" s="326" t="s">
        <v>272</v>
      </c>
      <c r="E4" s="327"/>
      <c r="F4" s="328"/>
      <c r="G4" s="320" t="s">
        <v>273</v>
      </c>
      <c r="H4" s="321"/>
      <c r="I4" s="322"/>
      <c r="J4" s="323" t="s">
        <v>73</v>
      </c>
      <c r="K4" s="323"/>
    </row>
    <row r="5" spans="1:11" s="222" customFormat="1" ht="65.25" customHeight="1">
      <c r="A5" s="325"/>
      <c r="B5" s="325"/>
      <c r="C5" s="325"/>
      <c r="D5" s="225" t="s">
        <v>274</v>
      </c>
      <c r="E5" s="223" t="s">
        <v>21</v>
      </c>
      <c r="F5" s="150" t="s">
        <v>275</v>
      </c>
      <c r="G5" s="225" t="s">
        <v>274</v>
      </c>
      <c r="H5" s="223" t="s">
        <v>21</v>
      </c>
      <c r="I5" s="224" t="s">
        <v>113</v>
      </c>
      <c r="J5" s="150" t="s">
        <v>257</v>
      </c>
      <c r="K5" s="150" t="s">
        <v>258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ht="30" customHeight="1">
      <c r="A7" s="11" t="s">
        <v>53</v>
      </c>
      <c r="B7" s="12"/>
      <c r="C7" s="145" t="s">
        <v>176</v>
      </c>
      <c r="D7" s="247">
        <f>D8</f>
        <v>84427</v>
      </c>
      <c r="E7" s="247">
        <f>E8</f>
        <v>2163</v>
      </c>
      <c r="F7" s="247">
        <f aca="true" t="shared" si="0" ref="F7:F13">SUM(D7:E7)</f>
        <v>86590</v>
      </c>
      <c r="G7" s="247">
        <f>G8</f>
        <v>84427</v>
      </c>
      <c r="H7" s="247">
        <f>H8</f>
        <v>2163</v>
      </c>
      <c r="I7" s="247">
        <f aca="true" t="shared" si="1" ref="I7:I13">SUM(G7:H7)</f>
        <v>86590</v>
      </c>
      <c r="J7" s="219">
        <v>86590</v>
      </c>
      <c r="K7" s="247">
        <v>0</v>
      </c>
    </row>
    <row r="8" spans="1:11" ht="30.75" customHeight="1">
      <c r="A8" s="14"/>
      <c r="B8" s="15" t="s">
        <v>342</v>
      </c>
      <c r="C8" s="146" t="s">
        <v>343</v>
      </c>
      <c r="D8" s="264">
        <v>84427</v>
      </c>
      <c r="E8" s="264">
        <v>2163</v>
      </c>
      <c r="F8" s="264">
        <f t="shared" si="0"/>
        <v>86590</v>
      </c>
      <c r="G8" s="264">
        <v>84427</v>
      </c>
      <c r="H8" s="264">
        <v>2163</v>
      </c>
      <c r="I8" s="264">
        <f t="shared" si="1"/>
        <v>86590</v>
      </c>
      <c r="J8" s="264">
        <v>2163</v>
      </c>
      <c r="K8" s="264">
        <v>0</v>
      </c>
    </row>
    <row r="9" spans="1:11" ht="30" customHeight="1">
      <c r="A9" s="11" t="s">
        <v>326</v>
      </c>
      <c r="B9" s="12"/>
      <c r="C9" s="145" t="s">
        <v>327</v>
      </c>
      <c r="D9" s="247">
        <v>4538000</v>
      </c>
      <c r="E9" s="247">
        <f>SUM(E10:E12)</f>
        <v>-93949</v>
      </c>
      <c r="F9" s="247">
        <f t="shared" si="0"/>
        <v>4444051</v>
      </c>
      <c r="G9" s="247">
        <v>4538000</v>
      </c>
      <c r="H9" s="247">
        <f>SUM(H10:H12)</f>
        <v>-93949</v>
      </c>
      <c r="I9" s="247">
        <f t="shared" si="1"/>
        <v>4444051</v>
      </c>
      <c r="J9" s="219">
        <v>4444051</v>
      </c>
      <c r="K9" s="247">
        <v>0</v>
      </c>
    </row>
    <row r="10" spans="1:11" ht="30.75" customHeight="1">
      <c r="A10" s="14"/>
      <c r="B10" s="15" t="s">
        <v>328</v>
      </c>
      <c r="C10" s="146" t="s">
        <v>329</v>
      </c>
      <c r="D10" s="264">
        <v>2780000</v>
      </c>
      <c r="E10" s="264">
        <v>-17000</v>
      </c>
      <c r="F10" s="264">
        <f t="shared" si="0"/>
        <v>2763000</v>
      </c>
      <c r="G10" s="264">
        <v>2780000</v>
      </c>
      <c r="H10" s="264">
        <v>-17000</v>
      </c>
      <c r="I10" s="264">
        <f t="shared" si="1"/>
        <v>2763000</v>
      </c>
      <c r="J10" s="264">
        <v>-17000</v>
      </c>
      <c r="K10" s="264">
        <v>0</v>
      </c>
    </row>
    <row r="11" spans="1:11" ht="108.75" customHeight="1">
      <c r="A11" s="14"/>
      <c r="B11" s="15" t="s">
        <v>330</v>
      </c>
      <c r="C11" s="146" t="s">
        <v>332</v>
      </c>
      <c r="D11" s="264">
        <v>1741000</v>
      </c>
      <c r="E11" s="264">
        <v>-77000</v>
      </c>
      <c r="F11" s="264">
        <f t="shared" si="0"/>
        <v>1664000</v>
      </c>
      <c r="G11" s="264">
        <v>1741000</v>
      </c>
      <c r="H11" s="264">
        <v>-77000</v>
      </c>
      <c r="I11" s="264">
        <f t="shared" si="1"/>
        <v>1664000</v>
      </c>
      <c r="J11" s="264">
        <v>-77000</v>
      </c>
      <c r="K11" s="264">
        <v>0</v>
      </c>
    </row>
    <row r="12" spans="1:11" ht="24.75" customHeight="1">
      <c r="A12" s="14"/>
      <c r="B12" s="15" t="s">
        <v>331</v>
      </c>
      <c r="C12" s="146" t="s">
        <v>333</v>
      </c>
      <c r="D12" s="264">
        <v>0</v>
      </c>
      <c r="E12" s="264">
        <v>51</v>
      </c>
      <c r="F12" s="264">
        <f t="shared" si="0"/>
        <v>51</v>
      </c>
      <c r="G12" s="264">
        <v>0</v>
      </c>
      <c r="H12" s="264">
        <v>51</v>
      </c>
      <c r="I12" s="264">
        <f t="shared" si="1"/>
        <v>51</v>
      </c>
      <c r="J12" s="264">
        <f>I12</f>
        <v>51</v>
      </c>
      <c r="K12" s="264">
        <v>0</v>
      </c>
    </row>
    <row r="13" spans="1:11" s="115" customFormat="1" ht="34.5" customHeight="1">
      <c r="A13" s="205"/>
      <c r="B13" s="206"/>
      <c r="C13" s="203" t="s">
        <v>1</v>
      </c>
      <c r="D13" s="267">
        <v>4623773</v>
      </c>
      <c r="E13" s="267">
        <v>-91786</v>
      </c>
      <c r="F13" s="219">
        <f t="shared" si="0"/>
        <v>4531987</v>
      </c>
      <c r="G13" s="219">
        <v>4623773</v>
      </c>
      <c r="H13" s="267">
        <f>SUM(H7,H9)</f>
        <v>-91786</v>
      </c>
      <c r="I13" s="219">
        <f t="shared" si="1"/>
        <v>4531987</v>
      </c>
      <c r="J13" s="219">
        <f>I13</f>
        <v>4531987</v>
      </c>
      <c r="K13" s="247">
        <v>0</v>
      </c>
    </row>
    <row r="14" ht="18" customHeight="1"/>
    <row r="15" spans="1:11" s="115" customFormat="1" ht="17.25" customHeight="1">
      <c r="A15" s="30"/>
      <c r="B15" s="30"/>
      <c r="C15" s="30"/>
      <c r="D15" s="52"/>
      <c r="E15" s="52"/>
      <c r="F15" s="52"/>
      <c r="G15" s="117"/>
      <c r="H15"/>
      <c r="I15"/>
      <c r="J15"/>
      <c r="K15"/>
    </row>
    <row r="16" ht="16.5" customHeight="1"/>
    <row r="17" spans="1:11" s="115" customFormat="1" ht="29.25" customHeight="1">
      <c r="A17" s="30"/>
      <c r="B17" s="30"/>
      <c r="C17" s="30"/>
      <c r="D17" s="52"/>
      <c r="E17" s="52"/>
      <c r="F17" s="52"/>
      <c r="G17" s="117"/>
      <c r="H17"/>
      <c r="I17"/>
      <c r="J17"/>
      <c r="K17"/>
    </row>
    <row r="18" spans="1:11" s="17" customFormat="1" ht="21" customHeight="1">
      <c r="A18" s="30"/>
      <c r="B18" s="30"/>
      <c r="C18" s="30"/>
      <c r="D18" s="52"/>
      <c r="E18" s="52"/>
      <c r="F18" s="52"/>
      <c r="G18" s="117"/>
      <c r="H18"/>
      <c r="I18"/>
      <c r="J18"/>
      <c r="K18"/>
    </row>
    <row r="19" ht="19.5" customHeight="1"/>
    <row r="20" spans="1:11" s="115" customFormat="1" ht="16.5" customHeight="1">
      <c r="A20" s="30"/>
      <c r="B20" s="30"/>
      <c r="C20" s="30"/>
      <c r="D20" s="52"/>
      <c r="E20" s="52"/>
      <c r="F20" s="52"/>
      <c r="G20" s="117"/>
      <c r="H20"/>
      <c r="I20"/>
      <c r="J20"/>
      <c r="K20"/>
    </row>
    <row r="21" ht="52.5" customHeight="1"/>
    <row r="22" ht="69" customHeight="1"/>
    <row r="23" spans="1:11" s="115" customFormat="1" ht="84.75" customHeight="1">
      <c r="A23" s="30"/>
      <c r="B23" s="30"/>
      <c r="C23" s="30"/>
      <c r="D23" s="52"/>
      <c r="E23" s="52"/>
      <c r="F23" s="52"/>
      <c r="G23" s="117"/>
      <c r="H23"/>
      <c r="I23"/>
      <c r="J23"/>
      <c r="K23"/>
    </row>
    <row r="24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311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267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33" t="s">
        <v>0</v>
      </c>
      <c r="B4" s="333" t="s">
        <v>3</v>
      </c>
      <c r="C4" s="333" t="s">
        <v>5</v>
      </c>
      <c r="D4" s="336" t="s">
        <v>1</v>
      </c>
      <c r="E4" s="337"/>
      <c r="F4" s="338"/>
      <c r="G4" s="333" t="s">
        <v>29</v>
      </c>
      <c r="H4" s="45" t="s">
        <v>30</v>
      </c>
      <c r="I4" s="333" t="s">
        <v>31</v>
      </c>
      <c r="J4" s="335" t="s">
        <v>231</v>
      </c>
      <c r="K4" s="333" t="s">
        <v>32</v>
      </c>
    </row>
    <row r="5" spans="1:11" ht="90">
      <c r="A5" s="334"/>
      <c r="B5" s="334"/>
      <c r="C5" s="334"/>
      <c r="D5" s="339"/>
      <c r="E5" s="340"/>
      <c r="F5" s="341"/>
      <c r="G5" s="334"/>
      <c r="H5" s="47" t="s">
        <v>250</v>
      </c>
      <c r="I5" s="334"/>
      <c r="J5" s="334"/>
      <c r="K5" s="334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12">
        <v>4</v>
      </c>
      <c r="E7" s="313"/>
      <c r="F7" s="314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235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265</v>
      </c>
      <c r="C16" s="16" t="s">
        <v>266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264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309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48">
        <f>557065.4-484370</f>
        <v>72695.40000000002</v>
      </c>
      <c r="F21" s="248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48">
        <v>820279.4</v>
      </c>
    </row>
    <row r="22" spans="1:11" s="17" customFormat="1" ht="12.75">
      <c r="A22" s="14"/>
      <c r="B22" s="15" t="s">
        <v>171</v>
      </c>
      <c r="C22" s="146" t="s">
        <v>235</v>
      </c>
      <c r="D22" s="51">
        <v>263214</v>
      </c>
      <c r="E22" s="249">
        <v>557065.4</v>
      </c>
      <c r="F22" s="249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49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226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310</v>
      </c>
      <c r="C27" s="146" t="s">
        <v>232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239</v>
      </c>
      <c r="B28" s="12"/>
      <c r="C28" s="145" t="s">
        <v>240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241</v>
      </c>
      <c r="C29" s="146" t="s">
        <v>242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233</v>
      </c>
      <c r="C31" s="16" t="s">
        <v>234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263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251</v>
      </c>
      <c r="C38" s="16" t="s">
        <v>252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235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5" t="s">
        <v>226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224</v>
      </c>
      <c r="C51" s="174" t="s">
        <v>237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226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224</v>
      </c>
      <c r="C66" s="16" t="s">
        <v>237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239</v>
      </c>
      <c r="B67" s="12"/>
      <c r="C67" s="145" t="s">
        <v>240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241</v>
      </c>
      <c r="C68" s="16" t="s">
        <v>242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235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226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224</v>
      </c>
      <c r="C77" s="16" t="s">
        <v>237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30" t="s">
        <v>7</v>
      </c>
      <c r="B82" s="331"/>
      <c r="C82" s="332"/>
      <c r="D82" s="50">
        <v>6950275</v>
      </c>
      <c r="E82" s="248">
        <f>E28+E26+E24+E21+E19</f>
        <v>685728.4</v>
      </c>
      <c r="F82" s="248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48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70" customWidth="1"/>
    <col min="3" max="3" width="8.421875" style="173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8"/>
      <c r="C1" s="172"/>
      <c r="D1" s="30"/>
      <c r="E1" s="52"/>
      <c r="F1" s="52"/>
      <c r="G1" s="52"/>
      <c r="H1" s="52"/>
      <c r="I1" s="52"/>
      <c r="J1" s="52"/>
      <c r="K1" s="2" t="s">
        <v>312</v>
      </c>
      <c r="M1" s="28"/>
    </row>
    <row r="2" spans="1:13" ht="12.75">
      <c r="A2" s="30"/>
      <c r="B2" s="168"/>
      <c r="C2" s="172"/>
      <c r="D2" s="30"/>
      <c r="E2" s="52"/>
      <c r="F2" s="52"/>
      <c r="G2" s="52"/>
      <c r="H2" s="52"/>
      <c r="I2" s="52"/>
      <c r="J2" s="52"/>
      <c r="K2" s="2" t="s">
        <v>267</v>
      </c>
      <c r="M2" s="28"/>
    </row>
    <row r="3" spans="1:11" ht="16.5" customHeight="1">
      <c r="A3" s="343" t="s">
        <v>276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ht="10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2.75" customHeight="1">
      <c r="A5" s="344" t="s">
        <v>35</v>
      </c>
      <c r="B5" s="345" t="s">
        <v>0</v>
      </c>
      <c r="C5" s="345" t="s">
        <v>36</v>
      </c>
      <c r="D5" s="346" t="s">
        <v>37</v>
      </c>
      <c r="E5" s="323" t="s">
        <v>38</v>
      </c>
      <c r="F5" s="323" t="s">
        <v>39</v>
      </c>
      <c r="G5" s="323"/>
      <c r="H5" s="323"/>
      <c r="I5" s="323"/>
      <c r="J5" s="323"/>
      <c r="K5" s="346" t="s">
        <v>40</v>
      </c>
    </row>
    <row r="6" spans="1:11" ht="12.75" customHeight="1">
      <c r="A6" s="344"/>
      <c r="B6" s="345"/>
      <c r="C6" s="345"/>
      <c r="D6" s="346"/>
      <c r="E6" s="323"/>
      <c r="F6" s="323" t="s">
        <v>277</v>
      </c>
      <c r="G6" s="323" t="s">
        <v>41</v>
      </c>
      <c r="H6" s="323"/>
      <c r="I6" s="323"/>
      <c r="J6" s="323"/>
      <c r="K6" s="346"/>
    </row>
    <row r="7" spans="1:11" ht="12.75" customHeight="1">
      <c r="A7" s="344"/>
      <c r="B7" s="345"/>
      <c r="C7" s="345"/>
      <c r="D7" s="346"/>
      <c r="E7" s="323"/>
      <c r="F7" s="323"/>
      <c r="G7" s="323" t="s">
        <v>42</v>
      </c>
      <c r="H7" s="323" t="s">
        <v>43</v>
      </c>
      <c r="I7" s="323" t="s">
        <v>44</v>
      </c>
      <c r="J7" s="323" t="s">
        <v>45</v>
      </c>
      <c r="K7" s="346"/>
    </row>
    <row r="8" spans="1:11" ht="12.75">
      <c r="A8" s="344"/>
      <c r="B8" s="345"/>
      <c r="C8" s="345"/>
      <c r="D8" s="346"/>
      <c r="E8" s="323"/>
      <c r="F8" s="323"/>
      <c r="G8" s="323"/>
      <c r="H8" s="323"/>
      <c r="I8" s="323"/>
      <c r="J8" s="323"/>
      <c r="K8" s="346"/>
    </row>
    <row r="9" spans="1:11" ht="102" customHeight="1">
      <c r="A9" s="344"/>
      <c r="B9" s="345"/>
      <c r="C9" s="345"/>
      <c r="D9" s="346"/>
      <c r="E9" s="323"/>
      <c r="F9" s="323"/>
      <c r="G9" s="323"/>
      <c r="H9" s="323"/>
      <c r="I9" s="323"/>
      <c r="J9" s="323"/>
      <c r="K9" s="346"/>
    </row>
    <row r="10" spans="1:11" ht="12.75">
      <c r="A10" s="55">
        <v>1</v>
      </c>
      <c r="B10" s="169">
        <v>2</v>
      </c>
      <c r="C10" s="169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8" customFormat="1" ht="48">
      <c r="A11" s="215">
        <v>1</v>
      </c>
      <c r="B11" s="231" t="s">
        <v>170</v>
      </c>
      <c r="C11" s="231" t="s">
        <v>172</v>
      </c>
      <c r="D11" s="216" t="s">
        <v>278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7" t="s">
        <v>49</v>
      </c>
      <c r="J11" s="57">
        <v>0</v>
      </c>
      <c r="K11" s="165" t="s">
        <v>50</v>
      </c>
    </row>
    <row r="12" spans="1:11" s="148" customFormat="1" ht="48">
      <c r="A12" s="215">
        <v>2</v>
      </c>
      <c r="B12" s="231" t="s">
        <v>170</v>
      </c>
      <c r="C12" s="231" t="s">
        <v>172</v>
      </c>
      <c r="D12" s="216" t="s">
        <v>279</v>
      </c>
      <c r="E12" s="57">
        <v>745000</v>
      </c>
      <c r="F12" s="57">
        <v>745000</v>
      </c>
      <c r="G12" s="57">
        <v>570000</v>
      </c>
      <c r="H12" s="57">
        <v>0</v>
      </c>
      <c r="I12" s="217" t="s">
        <v>298</v>
      </c>
      <c r="J12" s="57">
        <v>0</v>
      </c>
      <c r="K12" s="165" t="s">
        <v>50</v>
      </c>
    </row>
    <row r="13" spans="1:11" s="148" customFormat="1" ht="48">
      <c r="A13" s="215">
        <v>3</v>
      </c>
      <c r="B13" s="226" t="s">
        <v>26</v>
      </c>
      <c r="C13" s="226" t="s">
        <v>27</v>
      </c>
      <c r="D13" s="165" t="s">
        <v>280</v>
      </c>
      <c r="E13" s="232">
        <v>22386</v>
      </c>
      <c r="F13" s="232">
        <v>22386</v>
      </c>
      <c r="G13" s="232">
        <v>22386</v>
      </c>
      <c r="H13" s="232">
        <v>0</v>
      </c>
      <c r="I13" s="217" t="s">
        <v>49</v>
      </c>
      <c r="J13" s="232">
        <v>0</v>
      </c>
      <c r="K13" s="165" t="s">
        <v>50</v>
      </c>
    </row>
    <row r="14" spans="1:11" s="148" customFormat="1" ht="48">
      <c r="A14" s="215">
        <v>4</v>
      </c>
      <c r="B14" s="226" t="s">
        <v>55</v>
      </c>
      <c r="C14" s="226" t="s">
        <v>116</v>
      </c>
      <c r="D14" s="165" t="s">
        <v>281</v>
      </c>
      <c r="E14" s="232">
        <v>55000</v>
      </c>
      <c r="F14" s="232">
        <v>55000</v>
      </c>
      <c r="G14" s="232">
        <v>55000</v>
      </c>
      <c r="H14" s="232">
        <v>0</v>
      </c>
      <c r="I14" s="217" t="s">
        <v>49</v>
      </c>
      <c r="J14" s="232">
        <v>0</v>
      </c>
      <c r="K14" s="165" t="s">
        <v>50</v>
      </c>
    </row>
    <row r="15" spans="1:11" s="148" customFormat="1" ht="48">
      <c r="A15" s="215">
        <v>5</v>
      </c>
      <c r="B15" s="226" t="s">
        <v>55</v>
      </c>
      <c r="C15" s="226" t="s">
        <v>116</v>
      </c>
      <c r="D15" s="165" t="s">
        <v>316</v>
      </c>
      <c r="E15" s="232">
        <v>702973</v>
      </c>
      <c r="F15" s="232">
        <v>702973</v>
      </c>
      <c r="G15" s="232">
        <v>702973</v>
      </c>
      <c r="H15" s="232">
        <v>0</v>
      </c>
      <c r="I15" s="217" t="s">
        <v>49</v>
      </c>
      <c r="J15" s="232">
        <v>0</v>
      </c>
      <c r="K15" s="165" t="s">
        <v>50</v>
      </c>
    </row>
    <row r="16" spans="1:11" s="148" customFormat="1" ht="51">
      <c r="A16" s="215">
        <v>6</v>
      </c>
      <c r="B16" s="226" t="s">
        <v>55</v>
      </c>
      <c r="C16" s="226" t="s">
        <v>116</v>
      </c>
      <c r="D16" s="165" t="s">
        <v>288</v>
      </c>
      <c r="E16" s="232">
        <v>34500</v>
      </c>
      <c r="F16" s="232">
        <v>34500</v>
      </c>
      <c r="G16" s="232">
        <v>34500</v>
      </c>
      <c r="H16" s="232">
        <v>0</v>
      </c>
      <c r="I16" s="217" t="s">
        <v>49</v>
      </c>
      <c r="J16" s="232">
        <v>0</v>
      </c>
      <c r="K16" s="165" t="s">
        <v>50</v>
      </c>
    </row>
    <row r="17" spans="1:11" s="148" customFormat="1" ht="51">
      <c r="A17" s="215">
        <v>7</v>
      </c>
      <c r="B17" s="226" t="s">
        <v>179</v>
      </c>
      <c r="C17" s="226" t="s">
        <v>181</v>
      </c>
      <c r="D17" s="165" t="s">
        <v>302</v>
      </c>
      <c r="E17" s="232">
        <v>29500</v>
      </c>
      <c r="F17" s="232">
        <v>29500</v>
      </c>
      <c r="G17" s="232">
        <v>29500</v>
      </c>
      <c r="H17" s="232">
        <v>0</v>
      </c>
      <c r="I17" s="217" t="s">
        <v>49</v>
      </c>
      <c r="J17" s="232">
        <v>0</v>
      </c>
      <c r="K17" s="165" t="s">
        <v>50</v>
      </c>
    </row>
    <row r="18" spans="1:11" s="148" customFormat="1" ht="48">
      <c r="A18" s="215">
        <v>8</v>
      </c>
      <c r="B18" s="226" t="s">
        <v>212</v>
      </c>
      <c r="C18" s="226" t="s">
        <v>310</v>
      </c>
      <c r="D18" s="165" t="s">
        <v>317</v>
      </c>
      <c r="E18" s="232">
        <v>33210</v>
      </c>
      <c r="F18" s="232">
        <v>33210</v>
      </c>
      <c r="G18" s="232">
        <v>33210</v>
      </c>
      <c r="H18" s="232">
        <v>0</v>
      </c>
      <c r="I18" s="217" t="s">
        <v>49</v>
      </c>
      <c r="J18" s="232">
        <v>0</v>
      </c>
      <c r="K18" s="165" t="s">
        <v>50</v>
      </c>
    </row>
    <row r="19" spans="1:11" s="148" customFormat="1" ht="48">
      <c r="A19" s="215">
        <v>9</v>
      </c>
      <c r="B19" s="231" t="s">
        <v>212</v>
      </c>
      <c r="C19" s="231" t="s">
        <v>230</v>
      </c>
      <c r="D19" s="165" t="s">
        <v>282</v>
      </c>
      <c r="E19" s="57">
        <v>20200</v>
      </c>
      <c r="F19" s="57">
        <v>20200</v>
      </c>
      <c r="G19" s="57">
        <v>10200</v>
      </c>
      <c r="H19" s="57">
        <v>0</v>
      </c>
      <c r="I19" s="217" t="s">
        <v>283</v>
      </c>
      <c r="J19" s="57">
        <v>0</v>
      </c>
      <c r="K19" s="165" t="s">
        <v>50</v>
      </c>
    </row>
    <row r="20" spans="1:11" s="148" customFormat="1" ht="48">
      <c r="A20" s="215">
        <v>10</v>
      </c>
      <c r="B20" s="231" t="s">
        <v>212</v>
      </c>
      <c r="C20" s="231" t="s">
        <v>230</v>
      </c>
      <c r="D20" s="165" t="s">
        <v>284</v>
      </c>
      <c r="E20" s="57">
        <v>20200</v>
      </c>
      <c r="F20" s="57">
        <v>20200</v>
      </c>
      <c r="G20" s="57">
        <v>10200</v>
      </c>
      <c r="H20" s="57">
        <v>0</v>
      </c>
      <c r="I20" s="217" t="s">
        <v>283</v>
      </c>
      <c r="J20" s="57">
        <v>0</v>
      </c>
      <c r="K20" s="165" t="s">
        <v>50</v>
      </c>
    </row>
    <row r="21" spans="1:11" s="148" customFormat="1" ht="48">
      <c r="A21" s="215">
        <v>11</v>
      </c>
      <c r="B21" s="231" t="s">
        <v>212</v>
      </c>
      <c r="C21" s="231" t="s">
        <v>230</v>
      </c>
      <c r="D21" s="165" t="s">
        <v>285</v>
      </c>
      <c r="E21" s="57">
        <v>20200</v>
      </c>
      <c r="F21" s="57">
        <v>20200</v>
      </c>
      <c r="G21" s="57">
        <v>10200</v>
      </c>
      <c r="H21" s="57">
        <v>0</v>
      </c>
      <c r="I21" s="217" t="s">
        <v>286</v>
      </c>
      <c r="J21" s="57">
        <v>0</v>
      </c>
      <c r="K21" s="165" t="s">
        <v>50</v>
      </c>
    </row>
    <row r="22" spans="1:11" s="148" customFormat="1" ht="48">
      <c r="A22" s="215">
        <v>12</v>
      </c>
      <c r="B22" s="231" t="s">
        <v>239</v>
      </c>
      <c r="C22" s="231" t="s">
        <v>243</v>
      </c>
      <c r="D22" s="165" t="s">
        <v>287</v>
      </c>
      <c r="E22" s="57">
        <v>20200</v>
      </c>
      <c r="F22" s="57">
        <v>20200</v>
      </c>
      <c r="G22" s="57">
        <v>10200</v>
      </c>
      <c r="H22" s="57">
        <v>0</v>
      </c>
      <c r="I22" s="217" t="s">
        <v>283</v>
      </c>
      <c r="J22" s="57">
        <v>0</v>
      </c>
      <c r="K22" s="165" t="s">
        <v>50</v>
      </c>
    </row>
    <row r="23" spans="1:11" s="148" customFormat="1" ht="12.75">
      <c r="A23" s="342" t="s">
        <v>1</v>
      </c>
      <c r="B23" s="342"/>
      <c r="C23" s="342"/>
      <c r="D23" s="342"/>
      <c r="E23" s="232">
        <f>SUM(E11:E22)</f>
        <v>1878569</v>
      </c>
      <c r="F23" s="232">
        <f>SUM(F11:F22)</f>
        <v>1878569</v>
      </c>
      <c r="G23" s="232">
        <f>SUM(G11:G22)</f>
        <v>1663569</v>
      </c>
      <c r="H23" s="232">
        <f>SUM(H11:H13)</f>
        <v>0</v>
      </c>
      <c r="I23" s="232">
        <f>40000+175000</f>
        <v>215000</v>
      </c>
      <c r="J23" s="232">
        <f>SUM(J11:J13)</f>
        <v>0</v>
      </c>
      <c r="K23" s="58" t="s">
        <v>58</v>
      </c>
    </row>
    <row r="24" spans="1:11" s="148" customFormat="1" ht="12.75">
      <c r="A24" s="30"/>
      <c r="B24" s="168"/>
      <c r="C24" s="172"/>
      <c r="D24" s="30"/>
      <c r="E24" s="52"/>
      <c r="F24" s="52"/>
      <c r="G24" s="52"/>
      <c r="H24" s="52"/>
      <c r="I24" s="52"/>
      <c r="J24" s="52"/>
      <c r="K24" s="30"/>
    </row>
    <row r="25" spans="1:11" s="148" customFormat="1" ht="12.75">
      <c r="A25" s="30" t="s">
        <v>59</v>
      </c>
      <c r="B25" s="168"/>
      <c r="C25" s="172"/>
      <c r="D25" s="30"/>
      <c r="E25" s="52"/>
      <c r="F25" s="52"/>
      <c r="G25" s="52"/>
      <c r="H25" s="52"/>
      <c r="I25" s="52"/>
      <c r="J25" s="52"/>
      <c r="K25" s="30"/>
    </row>
    <row r="26" spans="1:11" s="148" customFormat="1" ht="12.75">
      <c r="A26" s="30" t="s">
        <v>60</v>
      </c>
      <c r="B26" s="168"/>
      <c r="C26" s="172"/>
      <c r="D26" s="30"/>
      <c r="E26" s="52"/>
      <c r="F26" s="52"/>
      <c r="G26" s="52"/>
      <c r="H26" s="52"/>
      <c r="I26" s="52"/>
      <c r="J26" s="52"/>
      <c r="K26" s="30"/>
    </row>
    <row r="27" spans="1:11" s="148" customFormat="1" ht="12.75">
      <c r="A27" s="30" t="s">
        <v>192</v>
      </c>
      <c r="B27" s="168"/>
      <c r="C27" s="172"/>
      <c r="D27" s="30"/>
      <c r="E27" s="52"/>
      <c r="F27" s="52"/>
      <c r="G27" s="52"/>
      <c r="H27" s="52"/>
      <c r="I27" s="52"/>
      <c r="J27" s="52"/>
      <c r="K27" s="30"/>
    </row>
    <row r="28" spans="1:11" s="148" customFormat="1" ht="12.75">
      <c r="A28" s="30"/>
      <c r="B28" s="168" t="s">
        <v>228</v>
      </c>
      <c r="C28" s="172"/>
      <c r="D28" s="30"/>
      <c r="E28" s="52"/>
      <c r="F28" s="52"/>
      <c r="G28" s="52"/>
      <c r="H28" s="52"/>
      <c r="I28" s="52"/>
      <c r="J28" s="52"/>
      <c r="K28" s="30"/>
    </row>
    <row r="29" spans="1:11" s="148" customFormat="1" ht="12.75">
      <c r="A29" s="30" t="s">
        <v>62</v>
      </c>
      <c r="B29" s="168"/>
      <c r="C29" s="172"/>
      <c r="D29" s="30"/>
      <c r="E29" s="52"/>
      <c r="F29" s="52"/>
      <c r="G29" s="52"/>
      <c r="H29" s="52"/>
      <c r="I29" s="52"/>
      <c r="J29" s="52"/>
      <c r="K29" s="30"/>
    </row>
    <row r="30" spans="1:11" s="148" customFormat="1" ht="48" customHeight="1" hidden="1">
      <c r="A30" s="30" t="s">
        <v>229</v>
      </c>
      <c r="B30" s="168"/>
      <c r="C30" s="172"/>
      <c r="D30" s="30"/>
      <c r="E30" s="52"/>
      <c r="F30" s="52"/>
      <c r="G30" s="52"/>
      <c r="H30" s="52"/>
      <c r="I30" s="52"/>
      <c r="J30" s="52"/>
      <c r="K30" s="30"/>
    </row>
    <row r="31" spans="1:11" s="148" customFormat="1" ht="48" customHeight="1" hidden="1">
      <c r="A31" s="30" t="s">
        <v>60</v>
      </c>
      <c r="B31" s="168"/>
      <c r="C31" s="172"/>
      <c r="D31" s="30"/>
      <c r="E31" s="52"/>
      <c r="F31" s="52"/>
      <c r="G31" s="52"/>
      <c r="H31" s="52"/>
      <c r="I31" s="52"/>
      <c r="J31" s="52"/>
      <c r="K31" s="30"/>
    </row>
    <row r="32" s="148" customFormat="1" ht="12.75"/>
    <row r="33" s="148" customFormat="1" ht="12.75"/>
    <row r="34" s="148" customFormat="1" ht="12.75"/>
    <row r="35" s="148" customFormat="1" ht="12.75"/>
    <row r="36" s="148" customFormat="1" ht="12.75"/>
    <row r="37" s="148" customFormat="1" ht="12.75"/>
    <row r="38" s="148" customFormat="1" ht="12.75"/>
    <row r="39" s="148" customFormat="1" ht="12.75"/>
    <row r="40" s="148" customFormat="1" ht="12.75" hidden="1"/>
    <row r="41" s="148" customFormat="1" ht="12.75"/>
    <row r="42" s="148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  <mergeCell ref="A3:K3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313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267</v>
      </c>
      <c r="G2" s="28"/>
      <c r="J2" s="28"/>
    </row>
    <row r="3" spans="1:8" ht="15.75">
      <c r="A3" s="350"/>
      <c r="B3" s="350"/>
      <c r="C3" s="350"/>
      <c r="D3" s="350"/>
      <c r="E3" s="350"/>
      <c r="F3" s="350"/>
      <c r="G3" s="350"/>
      <c r="H3" s="350"/>
    </row>
    <row r="4" spans="5:8" ht="12.75">
      <c r="E4" s="117"/>
      <c r="F4" s="118"/>
      <c r="G4" s="118"/>
      <c r="H4" s="119"/>
    </row>
    <row r="5" spans="5:8" ht="12.75">
      <c r="E5" s="117"/>
      <c r="F5" s="351"/>
      <c r="G5" s="351"/>
      <c r="H5" s="121"/>
    </row>
    <row r="6" spans="1:8" ht="15.75">
      <c r="A6" s="352" t="s">
        <v>308</v>
      </c>
      <c r="B6" s="352"/>
      <c r="C6" s="352"/>
      <c r="D6" s="352"/>
      <c r="E6" s="352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44" t="s">
        <v>35</v>
      </c>
      <c r="B8" s="344" t="s">
        <v>0</v>
      </c>
      <c r="C8" s="344" t="s">
        <v>3</v>
      </c>
      <c r="D8" s="346" t="s">
        <v>184</v>
      </c>
      <c r="E8" s="353" t="s">
        <v>185</v>
      </c>
      <c r="F8" s="125"/>
      <c r="G8" s="125"/>
      <c r="H8" s="126"/>
    </row>
    <row r="9" spans="1:8" ht="12.75">
      <c r="A9" s="344"/>
      <c r="B9" s="344"/>
      <c r="C9" s="344"/>
      <c r="D9" s="346"/>
      <c r="E9" s="354"/>
      <c r="F9" s="118"/>
      <c r="G9" s="118"/>
      <c r="H9" s="127"/>
    </row>
    <row r="10" spans="1:8" ht="12.75">
      <c r="A10" s="344"/>
      <c r="B10" s="344"/>
      <c r="C10" s="344"/>
      <c r="D10" s="346"/>
      <c r="E10" s="355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52">
        <v>1</v>
      </c>
      <c r="B12" s="252">
        <v>801</v>
      </c>
      <c r="C12" s="252">
        <v>80104</v>
      </c>
      <c r="D12" s="253" t="s">
        <v>210</v>
      </c>
      <c r="E12" s="254">
        <f>630000+17200</f>
        <v>647200</v>
      </c>
      <c r="F12" s="125"/>
      <c r="G12" s="125"/>
      <c r="H12" s="126"/>
    </row>
    <row r="13" spans="1:8" ht="28.5" customHeight="1" hidden="1">
      <c r="A13" s="255">
        <v>2</v>
      </c>
      <c r="B13" s="255">
        <v>851</v>
      </c>
      <c r="C13" s="255">
        <v>85195</v>
      </c>
      <c r="D13" s="256" t="s">
        <v>211</v>
      </c>
      <c r="E13" s="257">
        <v>0</v>
      </c>
      <c r="F13" s="118"/>
      <c r="G13" s="118"/>
      <c r="H13" s="127"/>
    </row>
    <row r="14" spans="1:8" ht="28.5" customHeight="1">
      <c r="A14" s="252">
        <v>2</v>
      </c>
      <c r="B14" s="252">
        <v>801</v>
      </c>
      <c r="C14" s="252">
        <v>80149</v>
      </c>
      <c r="D14" s="253" t="s">
        <v>210</v>
      </c>
      <c r="E14" s="254">
        <v>122050</v>
      </c>
      <c r="F14" s="118"/>
      <c r="G14" s="118"/>
      <c r="H14" s="127"/>
    </row>
    <row r="15" spans="1:8" ht="25.5">
      <c r="A15" s="252">
        <v>3</v>
      </c>
      <c r="B15" s="258" t="s">
        <v>212</v>
      </c>
      <c r="C15" s="258" t="s">
        <v>213</v>
      </c>
      <c r="D15" s="253" t="s">
        <v>214</v>
      </c>
      <c r="E15" s="254">
        <v>368757</v>
      </c>
      <c r="F15" s="118"/>
      <c r="G15" s="118"/>
      <c r="H15" s="100"/>
    </row>
    <row r="16" spans="1:8" ht="38.25">
      <c r="A16" s="252">
        <v>4</v>
      </c>
      <c r="B16" s="252">
        <v>851</v>
      </c>
      <c r="C16" s="252">
        <v>85195</v>
      </c>
      <c r="D16" s="253" t="s">
        <v>261</v>
      </c>
      <c r="E16" s="254">
        <f>5000</f>
        <v>5000</v>
      </c>
      <c r="F16" s="118"/>
      <c r="G16" s="118"/>
      <c r="H16" s="100"/>
    </row>
    <row r="17" spans="1:8" ht="12.75">
      <c r="A17" s="255"/>
      <c r="B17" s="255"/>
      <c r="C17" s="255"/>
      <c r="D17" s="255"/>
      <c r="E17" s="257"/>
      <c r="F17" s="118"/>
      <c r="G17" s="118"/>
      <c r="H17" s="100"/>
    </row>
    <row r="18" spans="1:8" ht="12.75">
      <c r="A18" s="347" t="s">
        <v>1</v>
      </c>
      <c r="B18" s="348"/>
      <c r="C18" s="348"/>
      <c r="D18" s="349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56" t="s">
        <v>155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44" t="s">
        <v>35</v>
      </c>
      <c r="B6" s="344" t="s">
        <v>0</v>
      </c>
      <c r="C6" s="344" t="s">
        <v>36</v>
      </c>
      <c r="D6" s="346" t="s">
        <v>156</v>
      </c>
      <c r="E6" s="357" t="s">
        <v>157</v>
      </c>
      <c r="F6" s="323" t="s">
        <v>38</v>
      </c>
      <c r="G6" s="353" t="s">
        <v>158</v>
      </c>
      <c r="H6" s="323" t="s">
        <v>39</v>
      </c>
      <c r="I6" s="323"/>
      <c r="J6" s="323"/>
      <c r="K6" s="323"/>
      <c r="L6" s="323"/>
      <c r="M6" s="323"/>
      <c r="N6" s="323"/>
      <c r="O6" s="323" t="s">
        <v>40</v>
      </c>
    </row>
    <row r="7" spans="1:15" ht="12.75">
      <c r="A7" s="344"/>
      <c r="B7" s="344"/>
      <c r="C7" s="344"/>
      <c r="D7" s="346"/>
      <c r="E7" s="358"/>
      <c r="F7" s="323"/>
      <c r="G7" s="354"/>
      <c r="H7" s="323" t="s">
        <v>159</v>
      </c>
      <c r="I7" s="323" t="s">
        <v>41</v>
      </c>
      <c r="J7" s="323"/>
      <c r="K7" s="323"/>
      <c r="L7" s="323"/>
      <c r="M7" s="323" t="s">
        <v>94</v>
      </c>
      <c r="N7" s="323" t="s">
        <v>95</v>
      </c>
      <c r="O7" s="323"/>
    </row>
    <row r="8" spans="1:15" ht="12.75">
      <c r="A8" s="344"/>
      <c r="B8" s="344"/>
      <c r="C8" s="344"/>
      <c r="D8" s="346"/>
      <c r="E8" s="358"/>
      <c r="F8" s="323"/>
      <c r="G8" s="354"/>
      <c r="H8" s="323"/>
      <c r="I8" s="323" t="s">
        <v>42</v>
      </c>
      <c r="J8" s="360" t="s">
        <v>160</v>
      </c>
      <c r="K8" s="323" t="s">
        <v>161</v>
      </c>
      <c r="L8" s="323" t="s">
        <v>45</v>
      </c>
      <c r="M8" s="323"/>
      <c r="N8" s="323"/>
      <c r="O8" s="323"/>
    </row>
    <row r="9" spans="1:15" ht="12.75">
      <c r="A9" s="344"/>
      <c r="B9" s="344"/>
      <c r="C9" s="344"/>
      <c r="D9" s="346"/>
      <c r="E9" s="358"/>
      <c r="F9" s="323"/>
      <c r="G9" s="354"/>
      <c r="H9" s="323"/>
      <c r="I9" s="323"/>
      <c r="J9" s="360"/>
      <c r="K9" s="323"/>
      <c r="L9" s="323"/>
      <c r="M9" s="323"/>
      <c r="N9" s="323"/>
      <c r="O9" s="323"/>
    </row>
    <row r="10" spans="1:15" ht="47.25" customHeight="1">
      <c r="A10" s="344"/>
      <c r="B10" s="344"/>
      <c r="C10" s="344"/>
      <c r="D10" s="346"/>
      <c r="E10" s="359"/>
      <c r="F10" s="323"/>
      <c r="G10" s="355"/>
      <c r="H10" s="323"/>
      <c r="I10" s="323"/>
      <c r="J10" s="360"/>
      <c r="K10" s="323"/>
      <c r="L10" s="323"/>
      <c r="M10" s="323"/>
      <c r="N10" s="323"/>
      <c r="O10" s="323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42" t="s">
        <v>1</v>
      </c>
      <c r="B17" s="342"/>
      <c r="C17" s="342"/>
      <c r="D17" s="342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N7:N10"/>
    <mergeCell ref="I8:I10"/>
    <mergeCell ref="J8:J10"/>
    <mergeCell ref="K8:K10"/>
    <mergeCell ref="L8:L10"/>
    <mergeCell ref="A17:D17"/>
    <mergeCell ref="H7:H10"/>
    <mergeCell ref="I7:L7"/>
    <mergeCell ref="M7:M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314</v>
      </c>
      <c r="F1" s="116"/>
      <c r="G1" s="2"/>
    </row>
    <row r="2" spans="1:7" ht="12.75">
      <c r="A2" s="30"/>
      <c r="B2" s="30"/>
      <c r="C2" s="30"/>
      <c r="D2" s="28"/>
      <c r="E2" s="2" t="s">
        <v>267</v>
      </c>
      <c r="F2" s="28"/>
      <c r="G2" s="28"/>
    </row>
    <row r="3" spans="1:8" ht="8.25" customHeight="1">
      <c r="A3" s="350"/>
      <c r="B3" s="350"/>
      <c r="C3" s="350"/>
      <c r="D3" s="350"/>
      <c r="E3" s="350"/>
      <c r="F3" s="350"/>
      <c r="G3" s="350"/>
      <c r="H3" s="350"/>
    </row>
    <row r="4" spans="1:8" ht="34.5" customHeight="1">
      <c r="A4" s="352" t="s">
        <v>289</v>
      </c>
      <c r="B4" s="352"/>
      <c r="C4" s="352"/>
      <c r="D4" s="352"/>
      <c r="E4" s="352"/>
      <c r="F4" s="120"/>
      <c r="G4" s="120"/>
      <c r="H4" s="121"/>
    </row>
    <row r="5" spans="1:8" ht="12.75">
      <c r="A5" s="364" t="s">
        <v>35</v>
      </c>
      <c r="B5" s="364" t="s">
        <v>0</v>
      </c>
      <c r="C5" s="364" t="s">
        <v>3</v>
      </c>
      <c r="D5" s="367" t="s">
        <v>184</v>
      </c>
      <c r="E5" s="370" t="s">
        <v>185</v>
      </c>
      <c r="F5" s="125"/>
      <c r="G5" s="125"/>
      <c r="H5" s="126"/>
    </row>
    <row r="6" spans="1:8" ht="9.75" customHeight="1">
      <c r="A6" s="365"/>
      <c r="B6" s="365"/>
      <c r="C6" s="365"/>
      <c r="D6" s="368"/>
      <c r="E6" s="371"/>
      <c r="F6" s="118"/>
      <c r="G6" s="118"/>
      <c r="H6" s="127"/>
    </row>
    <row r="7" spans="1:8" ht="3" customHeight="1" hidden="1">
      <c r="A7" s="366"/>
      <c r="B7" s="366"/>
      <c r="C7" s="366"/>
      <c r="D7" s="369"/>
      <c r="E7" s="372"/>
      <c r="F7" s="125"/>
      <c r="G7" s="125"/>
      <c r="H7" s="126"/>
    </row>
    <row r="8" spans="1:8" ht="12.75">
      <c r="A8" s="233">
        <v>1</v>
      </c>
      <c r="B8" s="233">
        <v>2</v>
      </c>
      <c r="C8" s="233">
        <v>3</v>
      </c>
      <c r="D8" s="233">
        <v>4</v>
      </c>
      <c r="E8" s="234">
        <v>5</v>
      </c>
      <c r="F8" s="118"/>
      <c r="G8" s="118"/>
      <c r="H8" s="127"/>
    </row>
    <row r="9" spans="1:8" s="164" customFormat="1" ht="19.5" customHeight="1">
      <c r="A9" s="177"/>
      <c r="B9" s="177"/>
      <c r="C9" s="177"/>
      <c r="D9" s="178" t="s">
        <v>256</v>
      </c>
      <c r="E9" s="259">
        <f>SUM(E13:E23)</f>
        <v>1184326.4</v>
      </c>
      <c r="F9" s="125"/>
      <c r="G9" s="125"/>
      <c r="H9" s="235"/>
    </row>
    <row r="10" spans="1:8" ht="27.75" customHeight="1" hidden="1">
      <c r="A10" s="179">
        <v>1</v>
      </c>
      <c r="B10" s="179">
        <v>150</v>
      </c>
      <c r="C10" s="179">
        <v>15011</v>
      </c>
      <c r="D10" s="176" t="s">
        <v>186</v>
      </c>
      <c r="E10" s="180">
        <v>0</v>
      </c>
      <c r="F10" s="125"/>
      <c r="G10" s="125"/>
      <c r="H10" s="126"/>
    </row>
    <row r="11" spans="1:8" ht="30.75" customHeight="1" hidden="1">
      <c r="A11" s="179">
        <v>2</v>
      </c>
      <c r="B11" s="179">
        <v>750</v>
      </c>
      <c r="C11" s="179">
        <v>75095</v>
      </c>
      <c r="D11" s="176" t="s">
        <v>186</v>
      </c>
      <c r="E11" s="181">
        <v>0</v>
      </c>
      <c r="F11" s="118"/>
      <c r="G11" s="118"/>
      <c r="H11" s="127"/>
    </row>
    <row r="12" spans="1:8" ht="18" customHeight="1" hidden="1">
      <c r="A12" s="179">
        <v>3</v>
      </c>
      <c r="B12" s="182" t="s">
        <v>170</v>
      </c>
      <c r="C12" s="182" t="s">
        <v>171</v>
      </c>
      <c r="D12" s="179" t="s">
        <v>187</v>
      </c>
      <c r="E12" s="181">
        <v>0</v>
      </c>
      <c r="F12" s="118"/>
      <c r="G12" s="118"/>
      <c r="H12" s="100"/>
    </row>
    <row r="13" spans="1:8" ht="18" customHeight="1">
      <c r="A13" s="190">
        <v>1</v>
      </c>
      <c r="B13" s="226" t="s">
        <v>170</v>
      </c>
      <c r="C13" s="226" t="s">
        <v>171</v>
      </c>
      <c r="D13" s="191" t="s">
        <v>187</v>
      </c>
      <c r="E13" s="236">
        <v>263214</v>
      </c>
      <c r="F13" s="118"/>
      <c r="G13" s="118"/>
      <c r="H13" s="100"/>
    </row>
    <row r="14" spans="1:8" ht="18" customHeight="1">
      <c r="A14" s="190">
        <v>2</v>
      </c>
      <c r="B14" s="226" t="s">
        <v>170</v>
      </c>
      <c r="C14" s="226" t="s">
        <v>171</v>
      </c>
      <c r="D14" s="191" t="s">
        <v>187</v>
      </c>
      <c r="E14" s="218">
        <v>284105.7</v>
      </c>
      <c r="F14" s="118"/>
      <c r="G14" s="118"/>
      <c r="H14" s="100"/>
    </row>
    <row r="15" spans="1:8" ht="18" customHeight="1">
      <c r="A15" s="190">
        <v>3</v>
      </c>
      <c r="B15" s="226" t="s">
        <v>170</v>
      </c>
      <c r="C15" s="226" t="s">
        <v>171</v>
      </c>
      <c r="D15" s="191" t="s">
        <v>187</v>
      </c>
      <c r="E15" s="218">
        <v>272959.7</v>
      </c>
      <c r="F15" s="118"/>
      <c r="G15" s="118"/>
      <c r="H15" s="100"/>
    </row>
    <row r="16" spans="1:8" ht="18" customHeight="1">
      <c r="A16" s="190">
        <v>4</v>
      </c>
      <c r="B16" s="226" t="s">
        <v>53</v>
      </c>
      <c r="C16" s="226" t="s">
        <v>307</v>
      </c>
      <c r="D16" s="191" t="s">
        <v>187</v>
      </c>
      <c r="E16" s="236">
        <v>1000</v>
      </c>
      <c r="F16" s="118"/>
      <c r="G16" s="118"/>
      <c r="H16" s="100"/>
    </row>
    <row r="17" spans="1:8" ht="18" customHeight="1">
      <c r="A17" s="190">
        <v>5</v>
      </c>
      <c r="B17" s="226" t="s">
        <v>177</v>
      </c>
      <c r="C17" s="226" t="s">
        <v>227</v>
      </c>
      <c r="D17" s="166" t="s">
        <v>290</v>
      </c>
      <c r="E17" s="236">
        <v>20000</v>
      </c>
      <c r="F17" s="118"/>
      <c r="G17" s="118"/>
      <c r="H17" s="100"/>
    </row>
    <row r="18" spans="1:8" ht="18" customHeight="1">
      <c r="A18" s="190">
        <v>6</v>
      </c>
      <c r="B18" s="226" t="s">
        <v>55</v>
      </c>
      <c r="C18" s="226" t="s">
        <v>236</v>
      </c>
      <c r="D18" s="166" t="s">
        <v>249</v>
      </c>
      <c r="E18" s="236">
        <v>3350</v>
      </c>
      <c r="F18" s="118"/>
      <c r="G18" s="118"/>
      <c r="H18" s="100"/>
    </row>
    <row r="19" spans="1:8" ht="18" customHeight="1">
      <c r="A19" s="190">
        <v>7</v>
      </c>
      <c r="B19" s="226" t="s">
        <v>55</v>
      </c>
      <c r="C19" s="226" t="s">
        <v>236</v>
      </c>
      <c r="D19" s="166" t="s">
        <v>253</v>
      </c>
      <c r="E19" s="236">
        <v>0</v>
      </c>
      <c r="F19" s="118"/>
      <c r="G19" s="118"/>
      <c r="H19" s="100"/>
    </row>
    <row r="20" spans="1:8" ht="29.25" customHeight="1">
      <c r="A20" s="190">
        <v>8</v>
      </c>
      <c r="B20" s="226" t="s">
        <v>255</v>
      </c>
      <c r="C20" s="226" t="s">
        <v>291</v>
      </c>
      <c r="D20" s="165" t="s">
        <v>292</v>
      </c>
      <c r="E20" s="236">
        <f>12000+7257</f>
        <v>19257</v>
      </c>
      <c r="F20" s="118"/>
      <c r="G20" s="118"/>
      <c r="H20" s="100"/>
    </row>
    <row r="21" spans="1:8" ht="21" customHeight="1">
      <c r="A21" s="190">
        <v>9</v>
      </c>
      <c r="B21" s="226" t="s">
        <v>305</v>
      </c>
      <c r="C21" s="226" t="s">
        <v>306</v>
      </c>
      <c r="D21" s="165" t="s">
        <v>187</v>
      </c>
      <c r="E21" s="236">
        <v>2500</v>
      </c>
      <c r="F21" s="118"/>
      <c r="G21" s="118"/>
      <c r="H21" s="100"/>
    </row>
    <row r="22" spans="1:8" ht="18" customHeight="1">
      <c r="A22" s="190">
        <v>10</v>
      </c>
      <c r="B22" s="226" t="s">
        <v>179</v>
      </c>
      <c r="C22" s="226" t="s">
        <v>247</v>
      </c>
      <c r="D22" s="166" t="s">
        <v>248</v>
      </c>
      <c r="E22" s="232">
        <v>230000</v>
      </c>
      <c r="F22" s="118"/>
      <c r="G22" s="118"/>
      <c r="H22" s="100"/>
    </row>
    <row r="23" spans="1:8" ht="18" customHeight="1">
      <c r="A23" s="190">
        <v>11</v>
      </c>
      <c r="B23" s="226" t="s">
        <v>179</v>
      </c>
      <c r="C23" s="226" t="s">
        <v>247</v>
      </c>
      <c r="D23" s="166" t="s">
        <v>248</v>
      </c>
      <c r="E23" s="232">
        <v>87940</v>
      </c>
      <c r="F23" s="118"/>
      <c r="G23" s="118"/>
      <c r="H23" s="100"/>
    </row>
    <row r="24" spans="1:8" ht="27" customHeight="1">
      <c r="A24" s="183"/>
      <c r="B24" s="183"/>
      <c r="C24" s="183"/>
      <c r="D24" s="184" t="s">
        <v>259</v>
      </c>
      <c r="E24" s="185">
        <f>E30+E31+E27+E29+E28+E25+E26</f>
        <v>861500</v>
      </c>
      <c r="F24" s="118"/>
      <c r="G24" s="118"/>
      <c r="H24" s="100"/>
    </row>
    <row r="25" spans="1:8" ht="27" customHeight="1">
      <c r="A25" s="190">
        <v>1</v>
      </c>
      <c r="B25" s="190">
        <v>754</v>
      </c>
      <c r="C25" s="190">
        <v>75412</v>
      </c>
      <c r="D25" s="230" t="s">
        <v>293</v>
      </c>
      <c r="E25" s="236">
        <f>18500</f>
        <v>18500</v>
      </c>
      <c r="F25" s="237"/>
      <c r="G25" s="237"/>
      <c r="H25" s="238"/>
    </row>
    <row r="26" spans="1:8" ht="24.75" customHeight="1">
      <c r="A26" s="190">
        <v>2</v>
      </c>
      <c r="B26" s="190">
        <v>754</v>
      </c>
      <c r="C26" s="190">
        <v>75412</v>
      </c>
      <c r="D26" s="230" t="s">
        <v>293</v>
      </c>
      <c r="E26" s="236">
        <v>500000</v>
      </c>
      <c r="F26" s="237"/>
      <c r="G26" s="237"/>
      <c r="H26" s="238"/>
    </row>
    <row r="27" spans="1:13" ht="27" customHeight="1">
      <c r="A27" s="190">
        <v>3</v>
      </c>
      <c r="B27" s="190">
        <v>921</v>
      </c>
      <c r="C27" s="190">
        <v>92105</v>
      </c>
      <c r="D27" s="165" t="s">
        <v>244</v>
      </c>
      <c r="E27" s="232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90">
        <v>4</v>
      </c>
      <c r="B28" s="190">
        <v>921</v>
      </c>
      <c r="C28" s="190">
        <v>92195</v>
      </c>
      <c r="D28" s="165" t="s">
        <v>245</v>
      </c>
      <c r="E28" s="232">
        <v>8000</v>
      </c>
      <c r="F28" s="118"/>
      <c r="G28" s="118"/>
      <c r="H28" s="100"/>
      <c r="K28" s="96"/>
      <c r="L28" s="201"/>
      <c r="M28" s="96"/>
    </row>
    <row r="29" spans="1:13" ht="37.5" customHeight="1">
      <c r="A29" s="190">
        <v>5</v>
      </c>
      <c r="B29" s="190">
        <v>921</v>
      </c>
      <c r="C29" s="190">
        <v>92195</v>
      </c>
      <c r="D29" s="239" t="s">
        <v>246</v>
      </c>
      <c r="E29" s="232">
        <v>30000</v>
      </c>
      <c r="F29" s="118"/>
      <c r="G29" s="118"/>
      <c r="H29" s="100"/>
      <c r="I29" s="96"/>
      <c r="K29" s="96"/>
      <c r="L29" s="201"/>
      <c r="M29" s="96"/>
    </row>
    <row r="30" spans="1:13" ht="22.5" customHeight="1">
      <c r="A30" s="190">
        <v>6</v>
      </c>
      <c r="B30" s="190">
        <v>921</v>
      </c>
      <c r="C30" s="190">
        <v>92120</v>
      </c>
      <c r="D30" s="165" t="s">
        <v>232</v>
      </c>
      <c r="E30" s="232">
        <v>100000</v>
      </c>
      <c r="F30" s="118"/>
      <c r="G30" s="118"/>
      <c r="H30" s="100"/>
      <c r="K30" s="96"/>
      <c r="L30" s="201"/>
      <c r="M30" s="96"/>
    </row>
    <row r="31" spans="1:13" ht="41.25" customHeight="1">
      <c r="A31" s="190">
        <v>7</v>
      </c>
      <c r="B31" s="190">
        <v>926</v>
      </c>
      <c r="C31" s="190">
        <v>92605</v>
      </c>
      <c r="D31" s="165" t="s">
        <v>262</v>
      </c>
      <c r="E31" s="232">
        <v>180000</v>
      </c>
      <c r="F31" s="118"/>
      <c r="G31" s="118"/>
      <c r="H31" s="100"/>
      <c r="K31" s="96"/>
      <c r="L31" s="201"/>
      <c r="M31" s="96"/>
    </row>
    <row r="32" spans="1:13" ht="18" customHeight="1">
      <c r="A32" s="361" t="s">
        <v>1</v>
      </c>
      <c r="B32" s="362"/>
      <c r="C32" s="362"/>
      <c r="D32" s="363"/>
      <c r="E32" s="247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2022-03-01T11:36:33Z</cp:lastPrinted>
  <dcterms:created xsi:type="dcterms:W3CDTF">2010-03-08T07:45:02Z</dcterms:created>
  <dcterms:modified xsi:type="dcterms:W3CDTF">2022-03-01T11:38:20Z</dcterms:modified>
  <cp:category/>
  <cp:version/>
  <cp:contentType/>
  <cp:contentStatus/>
</cp:coreProperties>
</file>