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firstSheet="6" activeTab="6"/>
  </bookViews>
  <sheets>
    <sheet name="DOCHODY" sheetId="1" r:id="rId1"/>
    <sheet name="WYDATKI" sheetId="2" r:id="rId2"/>
    <sheet name="1" sheetId="3" state="hidden" r:id="rId3"/>
    <sheet name="WYDATKI BIEŻĄCE" sheetId="4" r:id="rId4"/>
    <sheet name="WYDATKI MAJĄTKOWE" sheetId="5" state="hidden" r:id="rId5"/>
    <sheet name="Arkusz2" sheetId="6" state="hidden" r:id="rId6"/>
    <sheet name="ZADANIA INWESTYCYJNE" sheetId="7" r:id="rId7"/>
    <sheet name="DOTACJE PODMIOTOWE" sheetId="8" state="hidden" r:id="rId8"/>
    <sheet name="ZADANIA WIELOLETNIE" sheetId="9" state="hidden" r:id="rId9"/>
    <sheet name="Arkusz3" sheetId="10" state="hidden" r:id="rId10"/>
    <sheet name="DOTACJE CELOWE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6">'ZADANIA INWESTYCYJNE'!$A$1:$G$41</definedName>
  </definedNames>
  <calcPr fullCalcOnLoad="1"/>
</workbook>
</file>

<file path=xl/sharedStrings.xml><?xml version="1.0" encoding="utf-8"?>
<sst xmlns="http://schemas.openxmlformats.org/spreadsheetml/2006/main" count="679" uniqueCount="338">
  <si>
    <t>Dział</t>
  </si>
  <si>
    <t>Ogółem</t>
  </si>
  <si>
    <t>bieżące</t>
  </si>
  <si>
    <t>Rozdział</t>
  </si>
  <si>
    <t>Planowane wydatki na 2010 r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</si>
  <si>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</si>
  <si>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</si>
  <si>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</si>
  <si>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</si>
  <si>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</si>
  <si>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</si>
  <si>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</si>
  <si>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</si>
  <si>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</si>
  <si>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</si>
  <si>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</si>
  <si>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</si>
  <si>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</si>
  <si>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</si>
  <si>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</si>
  <si>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</si>
  <si>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</si>
  <si>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</si>
  <si>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</si>
  <si>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</si>
  <si>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Uzasadnienie: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</si>
  <si>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</si>
  <si>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</si>
  <si>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</si>
  <si>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</si>
  <si>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</si>
  <si>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</si>
  <si>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</si>
  <si>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</si>
  <si>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</si>
  <si>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</si>
  <si>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</si>
  <si>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</si>
  <si>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</si>
  <si>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</si>
  <si>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</si>
  <si>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</si>
  <si>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</si>
  <si>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</si>
  <si>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</si>
  <si>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</si>
  <si>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</si>
  <si>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</si>
  <si>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</si>
  <si>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</si>
  <si>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</si>
  <si>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</si>
  <si>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</si>
  <si>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</si>
  <si>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</si>
  <si>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</si>
  <si>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75023</t>
  </si>
  <si>
    <t>4.</t>
  </si>
  <si>
    <t>801</t>
  </si>
  <si>
    <t>80104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</si>
  <si>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</si>
  <si>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</si>
  <si>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</si>
  <si>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</si>
  <si>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</si>
  <si>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</si>
  <si>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</si>
  <si>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</si>
  <si>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</si>
  <si>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</si>
  <si>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</si>
  <si>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</si>
  <si>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</si>
  <si>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</si>
  <si>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</si>
  <si>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</si>
  <si>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</si>
  <si>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</si>
  <si>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</si>
  <si>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</si>
  <si>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</si>
  <si>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</si>
  <si>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</si>
  <si>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</si>
  <si>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</si>
  <si>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</si>
  <si>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</si>
  <si>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</si>
  <si>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</si>
  <si>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</si>
  <si>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</si>
  <si>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</si>
  <si>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</si>
  <si>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</si>
  <si>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</si>
  <si>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</si>
  <si>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</si>
  <si>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</si>
  <si>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</si>
  <si>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</si>
  <si>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</si>
  <si>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</si>
  <si>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</si>
  <si>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</si>
  <si>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</si>
  <si>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</si>
  <si>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</si>
  <si>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</si>
  <si>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</si>
  <si>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</si>
  <si>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</si>
  <si>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</si>
  <si>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</si>
  <si>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</si>
  <si>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</si>
  <si>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</si>
  <si>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</si>
  <si>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</si>
  <si>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</si>
  <si>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</si>
  <si>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</si>
  <si>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</si>
  <si>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</si>
  <si>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</si>
  <si>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</si>
  <si>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Przychody i rozchody budżetu w 2010 r.</t>
  </si>
  <si>
    <t>Treść</t>
  </si>
  <si>
    <t>Klasyfikacja
§</t>
  </si>
  <si>
    <t>Kwota 2010 r</t>
  </si>
  <si>
    <t>Zmiany   +/-</t>
  </si>
  <si>
    <t>Kwota po zmianach 2010 r.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</si>
  <si>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</si>
  <si>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</si>
  <si>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</si>
  <si>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</si>
  <si>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</si>
  <si>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</si>
  <si>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</si>
  <si>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</si>
  <si>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</si>
  <si>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</si>
  <si>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</si>
  <si>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</si>
  <si>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</si>
  <si>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</si>
  <si>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</si>
  <si>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</si>
  <si>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</si>
  <si>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</si>
  <si>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</si>
  <si>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</si>
  <si>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</si>
  <si>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</si>
  <si>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</si>
  <si>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</si>
  <si>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</si>
  <si>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</si>
  <si>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</si>
  <si>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</si>
  <si>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</si>
  <si>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</si>
  <si>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</si>
  <si>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</si>
  <si>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</si>
  <si>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</si>
  <si>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</si>
  <si>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</si>
  <si>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</si>
  <si>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</si>
  <si>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</si>
  <si>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</si>
  <si>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</si>
  <si>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</si>
  <si>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</si>
  <si>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</si>
  <si>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</si>
  <si>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</si>
  <si>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</si>
  <si>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</si>
  <si>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</si>
  <si>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</si>
  <si>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</si>
  <si>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Drogi publiczne powiatowe</t>
  </si>
  <si>
    <t>60016</t>
  </si>
  <si>
    <t>Drogi publiczne gminne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</si>
  <si>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</si>
  <si>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</si>
  <si>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</si>
  <si>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</si>
  <si>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</si>
  <si>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</si>
  <si>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ADMINISTRACJA PUBLICZNA</t>
  </si>
  <si>
    <t>Urzędy gmin</t>
  </si>
  <si>
    <t>75075</t>
  </si>
  <si>
    <t>Promocja jednostek samorządu terytorialnego</t>
  </si>
  <si>
    <t>754</t>
  </si>
  <si>
    <t>BEZPIECZEŃSTWO PUBLICZNE I OCHRONA PRZECIWPOŻAROWA</t>
  </si>
  <si>
    <t>Przedszkola</t>
  </si>
  <si>
    <t>80146</t>
  </si>
  <si>
    <t>Dokształcanie i doskonalenie nauczycieli</t>
  </si>
  <si>
    <t>900</t>
  </si>
  <si>
    <t>GOSPODARKA KOMUNALNA I OCHRONA ŚRODOWISKA</t>
  </si>
  <si>
    <t>90015</t>
  </si>
  <si>
    <t>Oświetlenie ulic, placów i dróg</t>
  </si>
  <si>
    <t>90095</t>
  </si>
  <si>
    <t>926</t>
  </si>
  <si>
    <t>KULTURA FIZYCZNA I SPORT</t>
  </si>
  <si>
    <t>92605</t>
  </si>
  <si>
    <t>Zadania w zakresie kultury fizycznej i sportu</t>
  </si>
  <si>
    <t>Dotacje celowe dla podmiotów zaliczanych do sektora finansów publicznych w 2010 r.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</si>
  <si>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</si>
  <si>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</si>
  <si>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</si>
  <si>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</si>
  <si>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</si>
  <si>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</si>
  <si>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</si>
  <si>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</si>
  <si>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852</t>
  </si>
  <si>
    <t>POMOC SPOŁECZNA</t>
  </si>
  <si>
    <t>Usuwanie skutków klęsk żywiołowych</t>
  </si>
  <si>
    <t>85201</t>
  </si>
  <si>
    <t>Placówki opiekuńczo-wychowawcze</t>
  </si>
  <si>
    <t>85212</t>
  </si>
  <si>
    <t>Świadczenia rodzinne, świadczenia z funduszu alimentacyjnego oraz składki na ubezpieczenia emerytalne i rentowe z ubezpieczenia społecznego</t>
  </si>
  <si>
    <t>85278</t>
  </si>
  <si>
    <t>A.      
B.
C.  
…</t>
  </si>
  <si>
    <t>Program Rozwoju Obszarów Wiejskich 2007-2013</t>
  </si>
  <si>
    <t>851</t>
  </si>
  <si>
    <t>OCHRONA ZDROWIA</t>
  </si>
  <si>
    <t>85154</t>
  </si>
  <si>
    <t>Przeciwdziałanie alkoholizmowi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</si>
  <si>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</si>
  <si>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</si>
  <si>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</si>
  <si>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</si>
  <si>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Gminny Klub Sportowy</t>
  </si>
  <si>
    <t xml:space="preserve">                            Załącznik nr 9 do uchwały budżetowej</t>
  </si>
  <si>
    <t>na rok 2010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</si>
  <si>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</si>
  <si>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</si>
  <si>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</si>
  <si>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</si>
  <si>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</si>
  <si>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</si>
  <si>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</si>
  <si>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</si>
  <si>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</si>
  <si>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</si>
  <si>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80103</t>
  </si>
  <si>
    <t>Oddziały przedszkolne w szkołach podstawowych</t>
  </si>
  <si>
    <t>Wpływy z różnych dochodów</t>
  </si>
  <si>
    <t>Wpływy ze sprzedaży składników majątkowych</t>
  </si>
  <si>
    <t>75412</t>
  </si>
  <si>
    <t>Ochotnicze straże pożarne</t>
  </si>
  <si>
    <t>Załącznik nr 4 do uchwały nr XLI/298/10 Rady Gminy Belsk Duży z dnia 09 września 2010 r.</t>
  </si>
  <si>
    <t>Urząd Gminy i Miasta w Grójcu</t>
  </si>
  <si>
    <t>BEZPIECZEŃSTWO PUBLICZNE I OCHRONA PZRECIWPOŻAROWA</t>
  </si>
  <si>
    <t>756</t>
  </si>
  <si>
    <t>DOCHODY OD OSÓB PRAWNYCH, OD OSÓB FIZYCZNYCH I OD INNYCH JEDNOSTEK NIEPOSIADAJACYCH OSOBOWOŚCI PRAWNEJ ORAZ WYDATKI ZWIAZANE Z ICH POBOREM</t>
  </si>
  <si>
    <t>RÓŻNE ROZLICZENIA</t>
  </si>
  <si>
    <t>Pozostałe odsetki</t>
  </si>
  <si>
    <t>Ochotnicze straze pożarne</t>
  </si>
  <si>
    <t>75647</t>
  </si>
  <si>
    <t>Pobór podatków, opłat i niepodatkowych należności budżetowych</t>
  </si>
  <si>
    <t>854</t>
  </si>
  <si>
    <t>EDUKACYJNA OPIEKA WYCHOWAWCZA</t>
  </si>
  <si>
    <t>85415</t>
  </si>
  <si>
    <t>Pomoc materialna dla uczniów</t>
  </si>
  <si>
    <t>80113</t>
  </si>
  <si>
    <t>Dowożenie uczniów do szkół</t>
  </si>
  <si>
    <t>85195</t>
  </si>
  <si>
    <t>85295</t>
  </si>
  <si>
    <t>85214</t>
  </si>
  <si>
    <t>Zasiłki i pomoc w naturze oraz składki na ubezpieczenia emerytalne i rentowe</t>
  </si>
  <si>
    <t>Załącznik nr 5 do uchwały nr XLIII/308/10 Rady Gminy Belsk Duży z dnia 27października 2010 r.</t>
  </si>
  <si>
    <t>Dotacje podmiotowe w 2010 r.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</si>
  <si>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</si>
  <si>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</si>
  <si>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</si>
  <si>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</si>
  <si>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</si>
  <si>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W związku z niewykorzystaniem przez Samodzielny Publiczny Zakład Opieki Zdrowotnej "BELMED"</t>
  </si>
  <si>
    <t>w Belsku Dużym kwoty 11.009 zł na realizacje szczepień przeciwko rakowi szyjki macicy przenosi się</t>
  </si>
  <si>
    <t>kwotę 6.500 zł na zakup pieca c.o. do budynku komunalnego gminy w Łęczeszycach oraz kwotę</t>
  </si>
  <si>
    <t>4.509 zł na wypłatę stypendiów socjalnych dla uczniów. Natomiast kwotę 7.008 zł przeznacza się</t>
  </si>
  <si>
    <t>jako dotację dla Samodzielnego Publicznego Zakładu Opieki Zdrotnej "BELMED" w Belsku Dużym</t>
  </si>
  <si>
    <t>na zakup szczepionki przeciw grypie.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</si>
  <si>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</si>
  <si>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</si>
  <si>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</si>
  <si>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</si>
  <si>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5 do uchwały nr XLIV/313/10 Rady Gminy Belsk Duży z dnia 10 listopada 2010 r.</t>
  </si>
  <si>
    <t>2.4</t>
  </si>
  <si>
    <t>2.5</t>
  </si>
  <si>
    <t>926, 92605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</si>
  <si>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</si>
  <si>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>Załącznik nr 4 do uchwały nr II/10/10 Rady Gminy Belsk Duży z dnia 14 grudnia 2010 r.</t>
  </si>
  <si>
    <t>Załącznik nr 1 do uchwały nr II/12/10 Rady Gminy Belsk Duży z dnia 14 grudnia 2010 r.</t>
  </si>
  <si>
    <t>Dochody od osób prawnych, od osób fizycznych i od innych jednostek nieposiadających osobowości prawnej oraz wydatki związane z ich poborem</t>
  </si>
  <si>
    <t>Podatek dochodowy od osób prawnych</t>
  </si>
  <si>
    <t>Środki na dofinansowanie własnych inwestycji gmin (związków gmin), powiatów (związków powiatów), samorządów województw, pozyskane z innych źródeł</t>
  </si>
  <si>
    <t>Załącznik nr 2 do uchwały nr II/12/10 Rady Gminy Belsk Duży z dnia 14 grudnia 2010 r.</t>
  </si>
  <si>
    <t>Załącznik nr 3 do uchwały nr II/12/10 Rady Gminy Belsk Duży z dnia 14 grudnia 2010 r.</t>
  </si>
  <si>
    <t>TRANSPORT I ŁĄCZNOŚĆ</t>
  </si>
  <si>
    <t>90005</t>
  </si>
  <si>
    <t>Ochrona powietrza atmosferycznego i klimatu</t>
  </si>
  <si>
    <t>Załącznik nr 4 do uchwały nr II/12/10 Rady Gminy Belsk Duży z dnia 14 grudnia 2010 r.</t>
  </si>
  <si>
    <t>Wykonanie</t>
  </si>
  <si>
    <t>% raelizacji</t>
  </si>
  <si>
    <t>Planowane łączne koszty finansowe</t>
  </si>
  <si>
    <t>Opracowanie programu kanalizacji gminy</t>
  </si>
  <si>
    <t>Wykonanie dokumentacji na budowę kanalizacji w Anielinie i Jarochach</t>
  </si>
  <si>
    <t>Wykonanie dokumentacji na budowę kanalizacji w Odrzywołku</t>
  </si>
  <si>
    <t>Modernizacja zbiornika wodnego górnego w Belsku Dużym</t>
  </si>
  <si>
    <t>Modernizacja drogi gminnej we wsi Wola Łęczeszycka</t>
  </si>
  <si>
    <t>Wykonanie dokumentacji na budowę ulic i kanalizacji ściekowej na Osiedlu "Południe" w Belsku Dużym</t>
  </si>
  <si>
    <t>Wykup gruntów oraz odwodnienie drogi gminnej w Odrzywołku</t>
  </si>
  <si>
    <t>Budowa budynku socjalnego w Starej Wsi dla 4 rodzin</t>
  </si>
  <si>
    <t>Modernizacja c.o. w Domu Nauczyciela w Lewiczynie</t>
  </si>
  <si>
    <t>Zakup programu komputerowego do gospodarki odpadami</t>
  </si>
  <si>
    <t>Budowa budynku strażnicy OSP w Rożcach</t>
  </si>
  <si>
    <t>Zakup zestawu uniwersalnych narzędzi ratowniczych dla OSP w Lewiczynie</t>
  </si>
  <si>
    <t>Budowa bieżni lekkoatletycznej wokół boiska wielofunkcyjnego przy Publicznym Gimnazjum w Belsku Dużym</t>
  </si>
  <si>
    <t>Wykonanie wydatków na zadania inwestycyjne na 2013 rok nieobjętych wieloletnią prognozą finansową</t>
  </si>
  <si>
    <t>Zał. nr 8</t>
  </si>
  <si>
    <t>Dokumentacja na wykonanie sieci wodno-kanalizacyjnej w Starej Wsi</t>
  </si>
  <si>
    <t>Wykonanie dokumentacji na modernizację zbiornika wodnego dolnego w Belsku Dużym</t>
  </si>
  <si>
    <t>Modernizacja drogi gminnej Lewiczyn-Zaborówek</t>
  </si>
  <si>
    <t>Dokumentacja na budowę drogi gminnej w Małej Wsi</t>
  </si>
  <si>
    <t>Wykonanie projektu odwodnienia drogi w Małej Wsi</t>
  </si>
  <si>
    <t>Zakup samochodu gaśniczego dla Ochotniczej Straży Pożarnej w Belsku Dużym</t>
  </si>
  <si>
    <t>Zakup poduszki wysokociśnieniowej HLB-32 z akcesoriami dla OSP w Belsku Dużym</t>
  </si>
  <si>
    <t>92601</t>
  </si>
  <si>
    <t>Dokumentacja na oświeltenie drogi gminnej w Belsku Dużym przy Publicznej Szkole Podstawowej</t>
  </si>
  <si>
    <t>Budowa oświetlenia ulicznego w Odrzywołku przy drodze gminnej</t>
  </si>
  <si>
    <t>Dokumentacja na budowę boiska sportowego w Starej Wsi</t>
  </si>
  <si>
    <t>Dokumentacja na budowę boiska sportowego gminnego wraz z zapleczem sportowym w Belsku Dużym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</si>
</sst>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 CE"/>
      <family val="2"/>
    </font>
    <font>
      <b/>
      <sz val="9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3" fontId="19" fillId="0" borderId="10" xfId="52" applyNumberFormat="1" applyFont="1" applyBorder="1" applyAlignment="1">
      <alignment vertical="center"/>
      <protection/>
    </xf>
    <xf numFmtId="3" fontId="19" fillId="0" borderId="16" xfId="52" applyNumberFormat="1" applyFont="1" applyBorder="1" applyAlignment="1">
      <alignment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3" fontId="0" fillId="0" borderId="10" xfId="52" applyNumberFormat="1" applyFont="1" applyBorder="1" applyAlignment="1">
      <alignment vertical="center"/>
      <protection/>
    </xf>
    <xf numFmtId="3" fontId="0" fillId="0" borderId="16" xfId="52" applyNumberFormat="1" applyFont="1" applyBorder="1" applyAlignment="1">
      <alignment vertical="center"/>
      <protection/>
    </xf>
    <xf numFmtId="3" fontId="0" fillId="0" borderId="17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8" xfId="52" applyNumberFormat="1" applyFont="1" applyBorder="1" applyAlignment="1">
      <alignment horizontal="center" vertical="center"/>
      <protection/>
    </xf>
    <xf numFmtId="0" fontId="0" fillId="0" borderId="18" xfId="52" applyFont="1" applyBorder="1" applyAlignment="1">
      <alignment vertical="center" wrapText="1"/>
      <protection/>
    </xf>
    <xf numFmtId="3" fontId="0" fillId="0" borderId="14" xfId="52" applyNumberFormat="1" applyBorder="1" applyAlignment="1">
      <alignment vertical="center"/>
      <protection/>
    </xf>
    <xf numFmtId="3" fontId="0" fillId="0" borderId="17" xfId="52" applyNumberFormat="1" applyBorder="1" applyAlignment="1">
      <alignment vertical="center"/>
      <protection/>
    </xf>
    <xf numFmtId="3" fontId="0" fillId="0" borderId="14" xfId="52" applyNumberFormat="1" applyFont="1" applyBorder="1" applyAlignment="1">
      <alignment vertical="center"/>
      <protection/>
    </xf>
    <xf numFmtId="3" fontId="20" fillId="0" borderId="18" xfId="52" applyNumberFormat="1" applyFont="1" applyBorder="1" applyAlignment="1">
      <alignment vertical="center"/>
      <protection/>
    </xf>
    <xf numFmtId="3" fontId="20" fillId="0" borderId="14" xfId="52" applyNumberFormat="1" applyFont="1" applyBorder="1" applyAlignment="1">
      <alignment vertical="center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19" fillId="0" borderId="14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3" fontId="0" fillId="0" borderId="14" xfId="53" applyNumberFormat="1" applyFont="1" applyBorder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3" fontId="19" fillId="0" borderId="17" xfId="52" applyNumberFormat="1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25" fillId="0" borderId="0" xfId="0" applyFont="1" applyAlignment="1">
      <alignment horizontal="center" vertical="center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9" xfId="55" applyFont="1" applyBorder="1" applyAlignment="1">
      <alignment horizontal="center"/>
      <protection/>
    </xf>
    <xf numFmtId="0" fontId="28" fillId="0" borderId="19" xfId="55" applyFont="1" applyBorder="1">
      <alignment/>
      <protection/>
    </xf>
    <xf numFmtId="3" fontId="30" fillId="0" borderId="19" xfId="55" applyNumberFormat="1" applyFont="1" applyBorder="1">
      <alignment/>
      <protection/>
    </xf>
    <xf numFmtId="0" fontId="34" fillId="0" borderId="20" xfId="55" applyFont="1" applyBorder="1">
      <alignment/>
      <protection/>
    </xf>
    <xf numFmtId="0" fontId="24" fillId="0" borderId="20" xfId="55" applyFont="1" applyBorder="1">
      <alignment/>
      <protection/>
    </xf>
    <xf numFmtId="49" fontId="24" fillId="0" borderId="20" xfId="55" applyNumberFormat="1" applyFont="1" applyBorder="1">
      <alignment/>
      <protection/>
    </xf>
    <xf numFmtId="3" fontId="24" fillId="0" borderId="20" xfId="55" applyNumberFormat="1" applyFont="1" applyBorder="1">
      <alignment/>
      <protection/>
    </xf>
    <xf numFmtId="0" fontId="24" fillId="0" borderId="20" xfId="55" applyFont="1" applyBorder="1" applyAlignment="1">
      <alignment/>
      <protection/>
    </xf>
    <xf numFmtId="49" fontId="24" fillId="0" borderId="20" xfId="55" applyNumberFormat="1" applyFont="1" applyBorder="1" applyAlignment="1">
      <alignment/>
      <protection/>
    </xf>
    <xf numFmtId="3" fontId="24" fillId="0" borderId="20" xfId="55" applyNumberFormat="1" applyFont="1" applyBorder="1" applyAlignment="1">
      <alignment/>
      <protection/>
    </xf>
    <xf numFmtId="0" fontId="34" fillId="0" borderId="20" xfId="55" applyFont="1" applyBorder="1" applyAlignment="1">
      <alignment horizontal="center"/>
      <protection/>
    </xf>
    <xf numFmtId="0" fontId="28" fillId="0" borderId="20" xfId="55" applyFont="1" applyBorder="1" applyAlignment="1">
      <alignment horizontal="center"/>
      <protection/>
    </xf>
    <xf numFmtId="0" fontId="28" fillId="0" borderId="20" xfId="55" applyFont="1" applyBorder="1">
      <alignment/>
      <protection/>
    </xf>
    <xf numFmtId="3" fontId="30" fillId="0" borderId="20" xfId="55" applyNumberFormat="1" applyFont="1" applyBorder="1">
      <alignment/>
      <protection/>
    </xf>
    <xf numFmtId="0" fontId="34" fillId="0" borderId="21" xfId="55" applyFont="1" applyBorder="1" applyAlignment="1">
      <alignment horizontal="center"/>
      <protection/>
    </xf>
    <xf numFmtId="0" fontId="34" fillId="0" borderId="21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5" fillId="0" borderId="0" xfId="55" applyFont="1">
      <alignment/>
      <protection/>
    </xf>
    <xf numFmtId="49" fontId="35" fillId="0" borderId="0" xfId="55" applyNumberFormat="1" applyFont="1">
      <alignment/>
      <protection/>
    </xf>
    <xf numFmtId="3" fontId="35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0" fillId="20" borderId="22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6" fillId="20" borderId="14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3" fontId="39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3" fontId="39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 wrapText="1"/>
    </xf>
    <xf numFmtId="3" fontId="39" fillId="0" borderId="12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9" fillId="0" borderId="0" xfId="0" applyFont="1" applyAlignment="1">
      <alignment/>
    </xf>
    <xf numFmtId="49" fontId="0" fillId="0" borderId="26" xfId="52" applyNumberFormat="1" applyFont="1" applyBorder="1" applyAlignment="1">
      <alignment horizontal="center" vertical="center"/>
      <protection/>
    </xf>
    <xf numFmtId="0" fontId="0" fillId="0" borderId="26" xfId="52" applyFont="1" applyBorder="1" applyAlignment="1">
      <alignment vertical="center" wrapText="1"/>
      <protection/>
    </xf>
    <xf numFmtId="0" fontId="0" fillId="0" borderId="27" xfId="0" applyFont="1" applyBorder="1" applyAlignment="1">
      <alignment vertical="top" wrapText="1"/>
    </xf>
    <xf numFmtId="3" fontId="19" fillId="0" borderId="14" xfId="52" applyNumberFormat="1" applyFont="1" applyBorder="1" applyAlignment="1">
      <alignment vertical="center"/>
      <protection/>
    </xf>
    <xf numFmtId="49" fontId="0" fillId="0" borderId="14" xfId="52" applyNumberFormat="1" applyFont="1" applyBorder="1" applyAlignment="1">
      <alignment horizontal="center" vertical="center"/>
      <protection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wrapText="1"/>
    </xf>
    <xf numFmtId="3" fontId="25" fillId="0" borderId="19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wrapText="1"/>
    </xf>
    <xf numFmtId="3" fontId="25" fillId="0" borderId="20" xfId="0" applyNumberFormat="1" applyFont="1" applyBorder="1" applyAlignment="1">
      <alignment/>
    </xf>
    <xf numFmtId="49" fontId="25" fillId="0" borderId="20" xfId="0" applyNumberFormat="1" applyFont="1" applyBorder="1" applyAlignment="1">
      <alignment horizontal="right"/>
    </xf>
    <xf numFmtId="0" fontId="25" fillId="0" borderId="21" xfId="0" applyFont="1" applyBorder="1" applyAlignment="1">
      <alignment/>
    </xf>
    <xf numFmtId="3" fontId="25" fillId="0" borderId="21" xfId="0" applyNumberFormat="1" applyFont="1" applyBorder="1" applyAlignment="1">
      <alignment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4" fillId="0" borderId="27" xfId="55" applyFont="1" applyBorder="1" applyAlignment="1">
      <alignment horizontal="center" vertical="center"/>
      <protection/>
    </xf>
    <xf numFmtId="0" fontId="34" fillId="0" borderId="28" xfId="55" applyFont="1" applyBorder="1">
      <alignment/>
      <protection/>
    </xf>
    <xf numFmtId="0" fontId="24" fillId="0" borderId="27" xfId="55" applyFont="1" applyBorder="1" applyAlignment="1">
      <alignment/>
      <protection/>
    </xf>
    <xf numFmtId="49" fontId="24" fillId="0" borderId="28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5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10" xfId="52" applyNumberFormat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indent="2"/>
    </xf>
    <xf numFmtId="3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9" fillId="0" borderId="15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53" applyFont="1" applyFill="1" applyAlignment="1">
      <alignment horizontal="right"/>
      <protection/>
    </xf>
    <xf numFmtId="3" fontId="32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19" fillId="0" borderId="14" xfId="0" applyNumberFormat="1" applyFont="1" applyBorder="1" applyAlignment="1">
      <alignment vertical="center"/>
    </xf>
    <xf numFmtId="168" fontId="0" fillId="0" borderId="14" xfId="0" applyNumberFormat="1" applyBorder="1" applyAlignment="1">
      <alignment vertical="center"/>
    </xf>
    <xf numFmtId="168" fontId="19" fillId="0" borderId="14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22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6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0" borderId="18" xfId="52" applyFont="1" applyBorder="1" applyAlignment="1">
      <alignment horizontal="center" vertical="center"/>
      <protection/>
    </xf>
    <xf numFmtId="0" fontId="20" fillId="0" borderId="26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20" borderId="18" xfId="0" applyFont="1" applyFill="1" applyBorder="1" applyAlignment="1">
      <alignment horizontal="left" vertical="center"/>
    </xf>
    <xf numFmtId="0" fontId="20" fillId="20" borderId="17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3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9" fillId="0" borderId="18" xfId="53" applyFont="1" applyBorder="1" applyAlignment="1">
      <alignment horizontal="center" vertical="center" wrapText="1"/>
      <protection/>
    </xf>
    <xf numFmtId="0" fontId="19" fillId="0" borderId="2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19" fillId="0" borderId="14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2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3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4" fontId="20" fillId="20" borderId="14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42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26" xfId="0" applyNumberFormat="1" applyFont="1" applyFill="1" applyBorder="1" applyAlignment="1">
      <alignment horizontal="center" vertical="center" wrapText="1"/>
    </xf>
    <xf numFmtId="3" fontId="20" fillId="20" borderId="17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46" fillId="0" borderId="0" xfId="55" applyFont="1" applyAlignment="1">
      <alignment horizontal="center" wrapText="1"/>
      <protection/>
    </xf>
    <xf numFmtId="0" fontId="46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34" fillId="0" borderId="20" xfId="55" applyFont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3" xfId="55" applyFont="1" applyBorder="1" applyAlignment="1">
      <alignment horizontal="center"/>
      <protection/>
    </xf>
    <xf numFmtId="0" fontId="30" fillId="0" borderId="34" xfId="55" applyFont="1" applyBorder="1" applyAlignment="1">
      <alignment horizontal="center"/>
      <protection/>
    </xf>
    <xf numFmtId="0" fontId="24" fillId="0" borderId="35" xfId="55" applyFont="1" applyBorder="1" applyAlignment="1">
      <alignment horizontal="left" wrapText="1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8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4" fillId="0" borderId="39" xfId="55" applyFont="1" applyBorder="1" applyAlignment="1">
      <alignment horizontal="left"/>
      <protection/>
    </xf>
    <xf numFmtId="0" fontId="24" fillId="0" borderId="40" xfId="55" applyFont="1" applyBorder="1" applyAlignment="1">
      <alignment horizontal="left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5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30" fillId="0" borderId="18" xfId="55" applyFont="1" applyBorder="1" applyAlignment="1">
      <alignment horizontal="center"/>
      <protection/>
    </xf>
    <xf numFmtId="0" fontId="30" fillId="0" borderId="17" xfId="55" applyFont="1" applyBorder="1" applyAlignment="1">
      <alignment horizont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.00390625" style="0" customWidth="1"/>
    <col min="2" max="2" width="37.57421875" style="0" customWidth="1"/>
    <col min="3" max="3" width="12.140625" style="0" customWidth="1"/>
    <col min="4" max="4" width="9.421875" style="0" customWidth="1"/>
    <col min="5" max="5" width="13.00390625" style="0" customWidth="1"/>
    <col min="6" max="6" width="10.00390625" style="0" customWidth="1"/>
    <col min="8" max="8" width="13.140625" style="0" customWidth="1"/>
    <col min="9" max="9" width="11.140625" style="0" customWidth="1"/>
    <col min="11" max="11" width="13.57421875" style="0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298</v>
      </c>
      <c r="L1" s="2"/>
    </row>
    <row r="2" spans="2:12" ht="13.5" customHeight="1">
      <c r="B2" s="3"/>
      <c r="C2" s="3"/>
      <c r="D2" s="3"/>
      <c r="E2" s="3"/>
      <c r="G2" s="1"/>
      <c r="H2" s="1"/>
      <c r="I2" s="1"/>
      <c r="J2" s="1"/>
      <c r="K2" s="2" t="s">
        <v>26</v>
      </c>
      <c r="L2" s="2"/>
    </row>
    <row r="3" spans="2:5" ht="2.25" customHeight="1">
      <c r="B3" s="3"/>
      <c r="C3" s="3"/>
      <c r="D3" s="3"/>
      <c r="E3" s="3"/>
    </row>
    <row r="4" spans="1:5" ht="18">
      <c r="A4" s="126"/>
      <c r="B4" s="279" t="s">
        <v>114</v>
      </c>
      <c r="C4" s="279"/>
      <c r="D4" s="279"/>
      <c r="E4" s="3"/>
    </row>
    <row r="5" spans="2:5" ht="8.25" customHeight="1">
      <c r="B5" s="3"/>
      <c r="C5" s="3"/>
      <c r="D5" s="3"/>
      <c r="E5" s="3"/>
    </row>
    <row r="6" spans="3:5" ht="12.75" hidden="1">
      <c r="C6" s="280"/>
      <c r="D6" s="280"/>
      <c r="E6" s="280"/>
    </row>
    <row r="7" spans="1:11" ht="12.75">
      <c r="A7" s="4"/>
      <c r="B7" s="4"/>
      <c r="C7" s="107"/>
      <c r="D7" s="107"/>
      <c r="E7" s="107"/>
      <c r="F7" s="281"/>
      <c r="G7" s="281"/>
      <c r="H7" s="281"/>
      <c r="I7" s="281"/>
      <c r="J7" s="281"/>
      <c r="K7" s="282"/>
    </row>
    <row r="8" spans="1:11" ht="12.75">
      <c r="A8" s="261" t="s">
        <v>0</v>
      </c>
      <c r="B8" s="261" t="s">
        <v>115</v>
      </c>
      <c r="C8" s="263" t="s">
        <v>1</v>
      </c>
      <c r="D8" s="264"/>
      <c r="E8" s="265"/>
      <c r="F8" s="272" t="s">
        <v>20</v>
      </c>
      <c r="G8" s="272"/>
      <c r="H8" s="272"/>
      <c r="I8" s="272"/>
      <c r="J8" s="272"/>
      <c r="K8" s="273"/>
    </row>
    <row r="9" spans="1:11" ht="12.75">
      <c r="A9" s="261"/>
      <c r="B9" s="261"/>
      <c r="C9" s="266"/>
      <c r="D9" s="267"/>
      <c r="E9" s="268"/>
      <c r="F9" s="266" t="s">
        <v>2</v>
      </c>
      <c r="G9" s="274" t="s">
        <v>7</v>
      </c>
      <c r="H9" s="273"/>
      <c r="I9" s="275" t="s">
        <v>5</v>
      </c>
      <c r="J9" s="274" t="s">
        <v>7</v>
      </c>
      <c r="K9" s="273"/>
    </row>
    <row r="10" spans="1:11" ht="91.5" customHeight="1">
      <c r="A10" s="261"/>
      <c r="B10" s="262"/>
      <c r="C10" s="269"/>
      <c r="D10" s="270"/>
      <c r="E10" s="271"/>
      <c r="F10" s="269"/>
      <c r="G10" s="110" t="s">
        <v>116</v>
      </c>
      <c r="H10" s="111" t="s">
        <v>117</v>
      </c>
      <c r="I10" s="262"/>
      <c r="J10" s="109" t="s">
        <v>116</v>
      </c>
      <c r="K10" s="111" t="s">
        <v>117</v>
      </c>
    </row>
    <row r="11" spans="1:11" ht="17.25" customHeight="1">
      <c r="A11" s="110"/>
      <c r="B11" s="7"/>
      <c r="C11" s="112" t="s">
        <v>21</v>
      </c>
      <c r="D11" s="113" t="s">
        <v>22</v>
      </c>
      <c r="E11" s="112" t="s">
        <v>118</v>
      </c>
      <c r="F11" s="108"/>
      <c r="G11" s="110"/>
      <c r="H11" s="111"/>
      <c r="I11" s="7"/>
      <c r="J11" s="109"/>
      <c r="K11" s="111"/>
    </row>
    <row r="12" spans="1:11" ht="12.75">
      <c r="A12" s="10">
        <v>1</v>
      </c>
      <c r="B12" s="10">
        <v>2</v>
      </c>
      <c r="C12" s="276">
        <v>3</v>
      </c>
      <c r="D12" s="277"/>
      <c r="E12" s="278"/>
      <c r="F12" s="10">
        <v>4</v>
      </c>
      <c r="G12" s="10">
        <v>5</v>
      </c>
      <c r="H12" s="10">
        <v>6</v>
      </c>
      <c r="I12" s="10">
        <v>7</v>
      </c>
      <c r="J12" s="10">
        <v>8</v>
      </c>
      <c r="K12" s="10">
        <v>9</v>
      </c>
    </row>
    <row r="13" spans="1:11" ht="51">
      <c r="A13" s="241" t="s">
        <v>258</v>
      </c>
      <c r="B13" s="218" t="s">
        <v>299</v>
      </c>
      <c r="C13" s="123">
        <v>7564477</v>
      </c>
      <c r="D13" s="123">
        <f>D14+D19</f>
        <v>35004</v>
      </c>
      <c r="E13" s="123">
        <f>C13+D13</f>
        <v>7599481</v>
      </c>
      <c r="F13" s="116">
        <f>E13-I13</f>
        <v>7599481</v>
      </c>
      <c r="G13" s="116">
        <v>0</v>
      </c>
      <c r="H13" s="116">
        <v>0</v>
      </c>
      <c r="I13" s="116">
        <f>-I130</f>
        <v>0</v>
      </c>
      <c r="J13" s="116">
        <v>0</v>
      </c>
      <c r="K13" s="115">
        <v>0</v>
      </c>
    </row>
    <row r="14" spans="1:11" ht="12.75">
      <c r="A14" s="117"/>
      <c r="B14" s="219" t="s">
        <v>300</v>
      </c>
      <c r="C14" s="127">
        <v>780798</v>
      </c>
      <c r="D14" s="127">
        <v>35004</v>
      </c>
      <c r="E14" s="128">
        <f>C14+D14</f>
        <v>815802</v>
      </c>
      <c r="F14" s="120">
        <v>35004</v>
      </c>
      <c r="G14" s="120">
        <v>0</v>
      </c>
      <c r="H14" s="120">
        <v>0</v>
      </c>
      <c r="I14" s="119">
        <v>0</v>
      </c>
      <c r="J14" s="120">
        <v>0</v>
      </c>
      <c r="K14" s="119">
        <v>0</v>
      </c>
    </row>
    <row r="15" spans="1:11" ht="29.25" customHeight="1">
      <c r="A15" s="241" t="s">
        <v>200</v>
      </c>
      <c r="B15" s="218" t="s">
        <v>201</v>
      </c>
      <c r="C15" s="123">
        <v>80207</v>
      </c>
      <c r="D15" s="123">
        <f>D16</f>
        <v>37000</v>
      </c>
      <c r="E15" s="123">
        <f>C15+D15</f>
        <v>117207</v>
      </c>
      <c r="F15" s="116">
        <f>E15-I15</f>
        <v>51207</v>
      </c>
      <c r="G15" s="116">
        <v>0</v>
      </c>
      <c r="H15" s="116">
        <v>0</v>
      </c>
      <c r="I15" s="116">
        <v>66000</v>
      </c>
      <c r="J15" s="116">
        <v>0</v>
      </c>
      <c r="K15" s="115">
        <v>0</v>
      </c>
    </row>
    <row r="16" spans="1:11" ht="60" customHeight="1">
      <c r="A16" s="117"/>
      <c r="B16" s="219" t="s">
        <v>301</v>
      </c>
      <c r="C16" s="127">
        <v>0</v>
      </c>
      <c r="D16" s="127">
        <v>37000</v>
      </c>
      <c r="E16" s="128">
        <f>C16+D16</f>
        <v>37000</v>
      </c>
      <c r="F16" s="120">
        <v>0</v>
      </c>
      <c r="G16" s="120">
        <v>0</v>
      </c>
      <c r="H16" s="120">
        <v>0</v>
      </c>
      <c r="I16" s="119">
        <v>37000</v>
      </c>
      <c r="J16" s="120">
        <v>0</v>
      </c>
      <c r="K16" s="119">
        <v>0</v>
      </c>
    </row>
    <row r="17" spans="1:11" ht="12.75" hidden="1">
      <c r="A17" s="114">
        <v>758</v>
      </c>
      <c r="B17" s="246" t="s">
        <v>260</v>
      </c>
      <c r="C17" s="242">
        <v>5762352</v>
      </c>
      <c r="D17" s="242">
        <f>D18</f>
        <v>0</v>
      </c>
      <c r="E17" s="243">
        <f>D17+C17</f>
        <v>5762352</v>
      </c>
      <c r="F17" s="244">
        <f>E17-I17</f>
        <v>5762352</v>
      </c>
      <c r="G17" s="116">
        <v>0</v>
      </c>
      <c r="H17" s="116">
        <v>0</v>
      </c>
      <c r="I17" s="116">
        <v>0</v>
      </c>
      <c r="J17" s="116">
        <v>0</v>
      </c>
      <c r="K17" s="115">
        <v>0</v>
      </c>
    </row>
    <row r="18" spans="1:11" ht="12.75" hidden="1">
      <c r="A18" s="117"/>
      <c r="B18" s="118" t="s">
        <v>261</v>
      </c>
      <c r="C18" s="127">
        <v>65000</v>
      </c>
      <c r="D18" s="127">
        <v>0</v>
      </c>
      <c r="E18" s="128">
        <f>C18+D18</f>
        <v>65000</v>
      </c>
      <c r="F18" s="120">
        <v>26000</v>
      </c>
      <c r="G18" s="120">
        <v>0</v>
      </c>
      <c r="H18" s="120">
        <v>0</v>
      </c>
      <c r="I18" s="120">
        <v>0</v>
      </c>
      <c r="J18" s="120">
        <v>0</v>
      </c>
      <c r="K18" s="119">
        <v>0</v>
      </c>
    </row>
    <row r="19" spans="1:11" ht="12.75" hidden="1">
      <c r="A19" s="117"/>
      <c r="B19" s="219" t="s">
        <v>251</v>
      </c>
      <c r="C19" s="127">
        <v>35000</v>
      </c>
      <c r="D19" s="127">
        <v>0</v>
      </c>
      <c r="E19" s="128">
        <f aca="true" t="shared" si="0" ref="E19:E24">C19+D19</f>
        <v>35000</v>
      </c>
      <c r="F19" s="120">
        <v>4736</v>
      </c>
      <c r="G19" s="120">
        <v>0</v>
      </c>
      <c r="H19" s="120">
        <v>0</v>
      </c>
      <c r="I19" s="119">
        <v>0</v>
      </c>
      <c r="J19" s="120">
        <v>0</v>
      </c>
      <c r="K19" s="119">
        <v>0</v>
      </c>
    </row>
    <row r="20" spans="1:11" s="174" customFormat="1" ht="12.75" hidden="1">
      <c r="A20" s="236">
        <v>801</v>
      </c>
      <c r="B20" s="218" t="s">
        <v>119</v>
      </c>
      <c r="C20" s="237">
        <v>579185</v>
      </c>
      <c r="D20" s="237">
        <f>D21</f>
        <v>0</v>
      </c>
      <c r="E20" s="238">
        <f t="shared" si="0"/>
        <v>579185</v>
      </c>
      <c r="F20" s="116">
        <f>E20-I20</f>
        <v>579185</v>
      </c>
      <c r="G20" s="239">
        <v>0</v>
      </c>
      <c r="H20" s="239">
        <v>0</v>
      </c>
      <c r="I20" s="240">
        <v>0</v>
      </c>
      <c r="J20" s="239">
        <v>0</v>
      </c>
      <c r="K20" s="240">
        <v>0</v>
      </c>
    </row>
    <row r="21" spans="1:11" ht="12.75" hidden="1">
      <c r="A21" s="117"/>
      <c r="B21" s="219" t="s">
        <v>251</v>
      </c>
      <c r="C21" s="127">
        <v>39736</v>
      </c>
      <c r="D21" s="127">
        <v>0</v>
      </c>
      <c r="E21" s="128">
        <f t="shared" si="0"/>
        <v>39736</v>
      </c>
      <c r="F21" s="120">
        <v>28046</v>
      </c>
      <c r="G21" s="120">
        <v>0</v>
      </c>
      <c r="H21" s="120">
        <v>0</v>
      </c>
      <c r="I21" s="119">
        <v>0</v>
      </c>
      <c r="J21" s="120">
        <v>0</v>
      </c>
      <c r="K21" s="119">
        <v>0</v>
      </c>
    </row>
    <row r="22" spans="1:11" ht="25.5" hidden="1">
      <c r="A22" s="236">
        <v>900</v>
      </c>
      <c r="B22" s="218" t="s">
        <v>201</v>
      </c>
      <c r="C22" s="237">
        <v>51207</v>
      </c>
      <c r="D22" s="237">
        <f>D23+C23</f>
        <v>0</v>
      </c>
      <c r="E22" s="238">
        <f t="shared" si="0"/>
        <v>51207</v>
      </c>
      <c r="F22" s="116">
        <f>E22-I22</f>
        <v>22207</v>
      </c>
      <c r="G22" s="239">
        <v>0</v>
      </c>
      <c r="H22" s="239">
        <v>0</v>
      </c>
      <c r="I22" s="240">
        <v>29000</v>
      </c>
      <c r="J22" s="239">
        <v>0</v>
      </c>
      <c r="K22" s="240">
        <v>0</v>
      </c>
    </row>
    <row r="23" spans="1:11" ht="25.5" hidden="1">
      <c r="A23" s="117"/>
      <c r="B23" s="219" t="s">
        <v>252</v>
      </c>
      <c r="C23" s="127">
        <v>0</v>
      </c>
      <c r="D23" s="127">
        <v>0</v>
      </c>
      <c r="E23" s="128">
        <f t="shared" si="0"/>
        <v>0</v>
      </c>
      <c r="F23" s="120">
        <v>0</v>
      </c>
      <c r="G23" s="120">
        <v>0</v>
      </c>
      <c r="H23" s="120">
        <v>0</v>
      </c>
      <c r="I23" s="119">
        <v>29000</v>
      </c>
      <c r="J23" s="120">
        <v>0</v>
      </c>
      <c r="K23" s="119">
        <v>0</v>
      </c>
    </row>
    <row r="24" spans="1:11" ht="12.75">
      <c r="A24" s="121"/>
      <c r="B24" s="121" t="s">
        <v>120</v>
      </c>
      <c r="C24" s="122">
        <v>17265408</v>
      </c>
      <c r="D24" s="123">
        <f>D13+D15</f>
        <v>72004</v>
      </c>
      <c r="E24" s="123">
        <f t="shared" si="0"/>
        <v>17337412</v>
      </c>
      <c r="F24" s="124">
        <f>E24-I24</f>
        <v>16093330</v>
      </c>
      <c r="G24" s="125">
        <v>1830259</v>
      </c>
      <c r="H24" s="125">
        <v>187759</v>
      </c>
      <c r="I24" s="125">
        <v>1244082</v>
      </c>
      <c r="J24" s="125">
        <v>0</v>
      </c>
      <c r="K24" s="125">
        <v>0</v>
      </c>
    </row>
    <row r="25" spans="2:5" ht="12.75">
      <c r="B25" s="40"/>
      <c r="C25" s="40"/>
      <c r="D25" s="40"/>
      <c r="E25" s="40"/>
    </row>
    <row r="26" spans="1:5" ht="12.75">
      <c r="A26" s="40" t="s">
        <v>25</v>
      </c>
      <c r="B26" s="40"/>
      <c r="C26" s="40"/>
      <c r="D26" s="40"/>
      <c r="E26" s="40"/>
    </row>
    <row r="27" spans="2:5" ht="15.75" customHeight="1" hidden="1">
      <c r="B27" s="40"/>
      <c r="C27" s="40"/>
      <c r="D27" s="40"/>
      <c r="E27" s="40"/>
    </row>
  </sheetData>
  <sheetProtection/>
  <mergeCells count="12">
    <mergeCell ref="C12:E12"/>
    <mergeCell ref="B4:D4"/>
    <mergeCell ref="C6:E6"/>
    <mergeCell ref="F7:K7"/>
    <mergeCell ref="A8:A10"/>
    <mergeCell ref="B8:B10"/>
    <mergeCell ref="C8:E10"/>
    <mergeCell ref="F8:K8"/>
    <mergeCell ref="F9:F10"/>
    <mergeCell ref="G9:H9"/>
    <mergeCell ref="I9:I10"/>
    <mergeCell ref="J9:K9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r:id="rId3"/>
  <legacyDrawing r:id="rId2"/>
  <oleObjects>
    <oleObject progId="Word.Document.8" shapeId="176121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5" sqref="I5"/>
    </sheetView>
  </sheetViews>
  <sheetFormatPr defaultColWidth="9.140625" defaultRowHeight="12.75"/>
  <sheetData>
    <row r="1" spans="3:8" ht="12.75">
      <c r="C1" s="181"/>
      <c r="D1" s="181"/>
      <c r="E1" s="181" t="s">
        <v>237</v>
      </c>
      <c r="F1" s="181"/>
      <c r="G1" s="181"/>
      <c r="H1" s="181"/>
    </row>
    <row r="2" spans="3:8" ht="12.75">
      <c r="C2" s="181"/>
      <c r="D2" s="181"/>
      <c r="E2" s="181"/>
      <c r="F2" s="181" t="s">
        <v>238</v>
      </c>
      <c r="G2" s="181"/>
      <c r="H2" s="181"/>
    </row>
    <row r="3" spans="3:8" ht="12.75">
      <c r="C3" s="181"/>
      <c r="D3" s="181"/>
      <c r="E3" s="181"/>
      <c r="F3" s="181"/>
      <c r="G3" s="181"/>
      <c r="H3" s="181"/>
    </row>
    <row r="4" spans="1:8" ht="16.5">
      <c r="A4" s="336" t="s">
        <v>239</v>
      </c>
      <c r="B4" s="336"/>
      <c r="C4" s="336"/>
      <c r="D4" s="336"/>
      <c r="E4" s="336"/>
      <c r="F4" s="336"/>
      <c r="G4" s="336"/>
      <c r="H4" s="181"/>
    </row>
    <row r="5" spans="1:8" ht="18">
      <c r="A5" s="225"/>
      <c r="B5" s="225"/>
      <c r="C5" s="226"/>
      <c r="D5" s="226"/>
      <c r="E5" s="226"/>
      <c r="F5" s="226"/>
      <c r="G5" s="226"/>
      <c r="H5" s="181"/>
    </row>
    <row r="6" spans="1:8" ht="12.75">
      <c r="A6" s="40"/>
      <c r="B6" s="40"/>
      <c r="C6" s="69"/>
      <c r="D6" s="69"/>
      <c r="E6" s="69"/>
      <c r="F6" s="69"/>
      <c r="G6" s="69"/>
      <c r="H6" s="162"/>
    </row>
    <row r="7" spans="1:8" ht="12.75">
      <c r="A7" s="337" t="s">
        <v>39</v>
      </c>
      <c r="B7" s="331" t="s">
        <v>240</v>
      </c>
      <c r="C7" s="327" t="s">
        <v>241</v>
      </c>
      <c r="D7" s="342" t="s">
        <v>242</v>
      </c>
      <c r="E7" s="343"/>
      <c r="F7" s="342" t="s">
        <v>243</v>
      </c>
      <c r="G7" s="344"/>
      <c r="H7" s="327" t="s">
        <v>244</v>
      </c>
    </row>
    <row r="8" spans="1:8" ht="12.75">
      <c r="A8" s="338"/>
      <c r="B8" s="340"/>
      <c r="C8" s="328"/>
      <c r="D8" s="327" t="s">
        <v>245</v>
      </c>
      <c r="E8" s="227" t="s">
        <v>7</v>
      </c>
      <c r="F8" s="327" t="s">
        <v>245</v>
      </c>
      <c r="G8" s="224" t="s">
        <v>7</v>
      </c>
      <c r="H8" s="328"/>
    </row>
    <row r="9" spans="1:8" ht="12.75">
      <c r="A9" s="338"/>
      <c r="B9" s="340"/>
      <c r="C9" s="328"/>
      <c r="D9" s="328"/>
      <c r="E9" s="327" t="s">
        <v>246</v>
      </c>
      <c r="F9" s="328"/>
      <c r="G9" s="327" t="s">
        <v>247</v>
      </c>
      <c r="H9" s="328"/>
    </row>
    <row r="10" spans="1:8" ht="12.75">
      <c r="A10" s="339"/>
      <c r="B10" s="341"/>
      <c r="C10" s="329"/>
      <c r="D10" s="329"/>
      <c r="E10" s="329"/>
      <c r="F10" s="329"/>
      <c r="G10" s="329"/>
      <c r="H10" s="329"/>
    </row>
    <row r="11" spans="1:8" ht="12.75">
      <c r="A11" s="72">
        <v>1</v>
      </c>
      <c r="B11" s="72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  <c r="H11" s="73">
        <v>8</v>
      </c>
    </row>
    <row r="12" spans="1:8" ht="114.75">
      <c r="A12" s="163">
        <v>1</v>
      </c>
      <c r="B12" s="165" t="s">
        <v>248</v>
      </c>
      <c r="C12" s="166">
        <v>123837</v>
      </c>
      <c r="D12" s="166">
        <v>1487430</v>
      </c>
      <c r="E12" s="166">
        <v>0</v>
      </c>
      <c r="F12" s="166">
        <v>1485777</v>
      </c>
      <c r="G12" s="166">
        <v>0</v>
      </c>
      <c r="H12" s="228">
        <v>125490</v>
      </c>
    </row>
    <row r="13" spans="1:8" ht="12.75">
      <c r="A13" s="168"/>
      <c r="B13" s="229"/>
      <c r="C13" s="170"/>
      <c r="D13" s="170"/>
      <c r="E13" s="170"/>
      <c r="F13" s="170"/>
      <c r="G13" s="170"/>
      <c r="H13" s="230"/>
    </row>
    <row r="14" spans="1:8" ht="12.75">
      <c r="A14" s="168"/>
      <c r="B14" s="231"/>
      <c r="C14" s="170"/>
      <c r="D14" s="170"/>
      <c r="E14" s="170"/>
      <c r="F14" s="170"/>
      <c r="G14" s="170"/>
      <c r="H14" s="230"/>
    </row>
    <row r="15" spans="1:8" ht="12.75">
      <c r="A15" s="168"/>
      <c r="B15" s="231"/>
      <c r="C15" s="170"/>
      <c r="D15" s="170"/>
      <c r="E15" s="170"/>
      <c r="F15" s="170"/>
      <c r="G15" s="170"/>
      <c r="H15" s="230"/>
    </row>
    <row r="16" spans="1:8" ht="12.75">
      <c r="A16" s="168"/>
      <c r="B16" s="231"/>
      <c r="C16" s="170"/>
      <c r="D16" s="170"/>
      <c r="E16" s="170"/>
      <c r="F16" s="170"/>
      <c r="G16" s="170"/>
      <c r="H16" s="230"/>
    </row>
    <row r="17" spans="1:8" ht="12.75">
      <c r="A17" s="232"/>
      <c r="B17" s="233"/>
      <c r="C17" s="234"/>
      <c r="D17" s="234"/>
      <c r="E17" s="234"/>
      <c r="F17" s="234"/>
      <c r="G17" s="234"/>
      <c r="H17" s="235"/>
    </row>
    <row r="18" spans="1:8" ht="12.75">
      <c r="A18" s="334" t="s">
        <v>1</v>
      </c>
      <c r="B18" s="335"/>
      <c r="C18" s="124">
        <f aca="true" t="shared" si="0" ref="C18:H18">C12</f>
        <v>123837</v>
      </c>
      <c r="D18" s="124">
        <f t="shared" si="0"/>
        <v>1487430</v>
      </c>
      <c r="E18" s="124">
        <f t="shared" si="0"/>
        <v>0</v>
      </c>
      <c r="F18" s="124">
        <f t="shared" si="0"/>
        <v>1485777</v>
      </c>
      <c r="G18" s="124">
        <f t="shared" si="0"/>
        <v>0</v>
      </c>
      <c r="H18" s="124">
        <f t="shared" si="0"/>
        <v>125490</v>
      </c>
    </row>
    <row r="19" spans="3:8" ht="12.75">
      <c r="C19" s="181"/>
      <c r="D19" s="181"/>
      <c r="E19" s="181"/>
      <c r="F19" s="181"/>
      <c r="G19" s="181"/>
      <c r="H19" s="181"/>
    </row>
  </sheetData>
  <sheetProtection/>
  <mergeCells count="12">
    <mergeCell ref="A4:G4"/>
    <mergeCell ref="A7:A10"/>
    <mergeCell ref="B7:B10"/>
    <mergeCell ref="C7:C10"/>
    <mergeCell ref="D7:E7"/>
    <mergeCell ref="F7:G7"/>
    <mergeCell ref="A18:B18"/>
    <mergeCell ref="H7:H10"/>
    <mergeCell ref="D8:D10"/>
    <mergeCell ref="F8:F10"/>
    <mergeCell ref="E9:E10"/>
    <mergeCell ref="G9:G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6.140625" style="0" customWidth="1"/>
    <col min="4" max="4" width="35.8515625" style="0" customWidth="1"/>
    <col min="5" max="5" width="21.00390625" style="0" customWidth="1"/>
    <col min="6" max="6" width="0.2890625" style="0" hidden="1" customWidth="1"/>
  </cols>
  <sheetData>
    <row r="1" spans="1:7" ht="12.75">
      <c r="A1" s="40"/>
      <c r="B1" s="40"/>
      <c r="C1" s="40"/>
      <c r="D1" s="180"/>
      <c r="E1" s="38"/>
      <c r="F1" s="180"/>
      <c r="G1" s="38" t="s">
        <v>255</v>
      </c>
    </row>
    <row r="2" spans="1:7" ht="12.75">
      <c r="A2" s="40"/>
      <c r="B2" s="40"/>
      <c r="C2" s="40"/>
      <c r="D2" s="38"/>
      <c r="E2" s="38"/>
      <c r="F2" s="38"/>
      <c r="G2" s="38" t="s">
        <v>26</v>
      </c>
    </row>
    <row r="3" spans="1:8" ht="15.75">
      <c r="A3" s="325"/>
      <c r="B3" s="325"/>
      <c r="C3" s="325"/>
      <c r="D3" s="325"/>
      <c r="E3" s="325"/>
      <c r="F3" s="325"/>
      <c r="G3" s="325"/>
      <c r="H3" s="325"/>
    </row>
    <row r="4" spans="5:8" ht="12.75">
      <c r="E4" s="181"/>
      <c r="F4" s="182"/>
      <c r="G4" s="182"/>
      <c r="H4" s="183"/>
    </row>
    <row r="5" spans="5:8" ht="12.75">
      <c r="E5" s="181"/>
      <c r="F5" s="318"/>
      <c r="G5" s="318"/>
      <c r="H5" s="185"/>
    </row>
    <row r="6" spans="1:8" ht="15.75">
      <c r="A6" s="326" t="s">
        <v>209</v>
      </c>
      <c r="B6" s="326"/>
      <c r="C6" s="326"/>
      <c r="D6" s="326"/>
      <c r="E6" s="326"/>
      <c r="F6" s="184"/>
      <c r="G6" s="184"/>
      <c r="H6" s="185"/>
    </row>
    <row r="7" spans="4:8" ht="12.75">
      <c r="D7" s="40"/>
      <c r="E7" s="186"/>
      <c r="F7" s="187"/>
      <c r="G7" s="187"/>
      <c r="H7" s="188"/>
    </row>
    <row r="8" spans="1:8" ht="12.75">
      <c r="A8" s="315" t="s">
        <v>39</v>
      </c>
      <c r="B8" s="315" t="s">
        <v>0</v>
      </c>
      <c r="C8" s="315" t="s">
        <v>3</v>
      </c>
      <c r="D8" s="316" t="s">
        <v>210</v>
      </c>
      <c r="E8" s="327" t="s">
        <v>211</v>
      </c>
      <c r="F8" s="189"/>
      <c r="G8" s="189"/>
      <c r="H8" s="190"/>
    </row>
    <row r="9" spans="1:8" ht="12.75">
      <c r="A9" s="315"/>
      <c r="B9" s="315"/>
      <c r="C9" s="315"/>
      <c r="D9" s="316"/>
      <c r="E9" s="328"/>
      <c r="F9" s="182"/>
      <c r="G9" s="182"/>
      <c r="H9" s="191"/>
    </row>
    <row r="10" spans="1:8" ht="12.75">
      <c r="A10" s="315"/>
      <c r="B10" s="315"/>
      <c r="C10" s="315"/>
      <c r="D10" s="316"/>
      <c r="E10" s="329"/>
      <c r="F10" s="189"/>
      <c r="G10" s="189"/>
      <c r="H10" s="190"/>
    </row>
    <row r="11" spans="1:8" ht="12.75">
      <c r="A11" s="72">
        <v>1</v>
      </c>
      <c r="B11" s="72">
        <v>2</v>
      </c>
      <c r="C11" s="72">
        <v>3</v>
      </c>
      <c r="D11" s="72">
        <v>4</v>
      </c>
      <c r="E11" s="73">
        <v>5</v>
      </c>
      <c r="F11" s="182"/>
      <c r="G11" s="182"/>
      <c r="H11" s="191"/>
    </row>
    <row r="12" spans="1:8" ht="33" customHeight="1">
      <c r="A12" s="192">
        <v>1</v>
      </c>
      <c r="B12" s="192">
        <v>150</v>
      </c>
      <c r="C12" s="192">
        <v>15011</v>
      </c>
      <c r="D12" s="193" t="s">
        <v>212</v>
      </c>
      <c r="E12" s="194">
        <v>10605</v>
      </c>
      <c r="F12" s="189"/>
      <c r="G12" s="189"/>
      <c r="H12" s="190"/>
    </row>
    <row r="13" spans="1:8" ht="28.5" customHeight="1">
      <c r="A13" s="195">
        <v>2</v>
      </c>
      <c r="B13" s="195">
        <v>750</v>
      </c>
      <c r="C13" s="195">
        <v>75095</v>
      </c>
      <c r="D13" s="196" t="s">
        <v>212</v>
      </c>
      <c r="E13" s="197">
        <v>10860</v>
      </c>
      <c r="F13" s="182"/>
      <c r="G13" s="182"/>
      <c r="H13" s="191"/>
    </row>
    <row r="14" spans="1:8" ht="12.75">
      <c r="A14" s="195">
        <v>3</v>
      </c>
      <c r="B14" s="198" t="s">
        <v>180</v>
      </c>
      <c r="C14" s="198" t="s">
        <v>183</v>
      </c>
      <c r="D14" s="195" t="s">
        <v>213</v>
      </c>
      <c r="E14" s="197">
        <v>323789</v>
      </c>
      <c r="F14" s="182"/>
      <c r="G14" s="182"/>
      <c r="H14" s="158"/>
    </row>
    <row r="15" spans="1:8" ht="12.75">
      <c r="A15" s="195">
        <v>4</v>
      </c>
      <c r="B15" s="195">
        <v>926</v>
      </c>
      <c r="C15" s="195">
        <v>92605</v>
      </c>
      <c r="D15" s="195" t="s">
        <v>236</v>
      </c>
      <c r="E15" s="197">
        <v>20000</v>
      </c>
      <c r="F15" s="182"/>
      <c r="G15" s="182"/>
      <c r="H15" s="158"/>
    </row>
    <row r="16" spans="1:8" ht="12.75">
      <c r="A16" s="199">
        <v>5</v>
      </c>
      <c r="B16" s="199">
        <v>900</v>
      </c>
      <c r="C16" s="199">
        <v>90003</v>
      </c>
      <c r="D16" s="199" t="s">
        <v>256</v>
      </c>
      <c r="E16" s="200">
        <v>18922</v>
      </c>
      <c r="F16" s="182"/>
      <c r="G16" s="182"/>
      <c r="H16" s="158"/>
    </row>
    <row r="17" spans="1:8" ht="12.75">
      <c r="A17" s="322" t="s">
        <v>1</v>
      </c>
      <c r="B17" s="323"/>
      <c r="C17" s="323"/>
      <c r="D17" s="324"/>
      <c r="E17" s="124">
        <f>E12+E13+E14+E15+E16</f>
        <v>384176</v>
      </c>
      <c r="F17" s="182"/>
      <c r="G17" s="182"/>
      <c r="H17" s="158"/>
    </row>
    <row r="18" spans="1:8" ht="12.75">
      <c r="A18" s="158"/>
      <c r="B18" s="158"/>
      <c r="C18" s="158"/>
      <c r="D18" s="182"/>
      <c r="E18" s="182"/>
      <c r="F18" s="182"/>
      <c r="G18" s="182"/>
      <c r="H18" s="158"/>
    </row>
    <row r="19" spans="1:8" ht="12.75" hidden="1">
      <c r="A19" s="158"/>
      <c r="B19" s="158"/>
      <c r="C19" s="158"/>
      <c r="D19" s="182"/>
      <c r="E19" s="182"/>
      <c r="F19" s="182"/>
      <c r="G19" s="182"/>
      <c r="H19" s="158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</sheetData>
  <sheetProtection/>
  <mergeCells count="9">
    <mergeCell ref="A17:D17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5">
      <selection activeCell="B27" sqref="B27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3.140625" style="0" customWidth="1"/>
    <col min="4" max="4" width="12.421875" style="0" customWidth="1"/>
    <col min="5" max="5" width="11.57421875" style="0" customWidth="1"/>
    <col min="6" max="6" width="16.57421875" style="0" customWidth="1"/>
  </cols>
  <sheetData>
    <row r="1" spans="6:7" ht="12.75">
      <c r="F1" s="38" t="s">
        <v>292</v>
      </c>
      <c r="G1" s="38"/>
    </row>
    <row r="2" spans="6:7" ht="12.75">
      <c r="F2" s="38" t="s">
        <v>26</v>
      </c>
      <c r="G2" s="38"/>
    </row>
    <row r="4" spans="1:6" ht="15.75">
      <c r="A4" s="345" t="s">
        <v>125</v>
      </c>
      <c r="B4" s="345"/>
      <c r="C4" s="345"/>
      <c r="D4" s="345"/>
      <c r="E4" s="40"/>
      <c r="F4" s="40"/>
    </row>
    <row r="5" spans="1:6" ht="12.75">
      <c r="A5" s="130"/>
      <c r="B5" s="40"/>
      <c r="C5" s="40"/>
      <c r="D5" s="40"/>
      <c r="E5" s="40"/>
      <c r="F5" s="40"/>
    </row>
    <row r="6" spans="1:6" ht="12.75">
      <c r="A6" s="40"/>
      <c r="B6" s="40"/>
      <c r="C6" s="40"/>
      <c r="D6" s="131"/>
      <c r="E6" s="40"/>
      <c r="F6" s="40"/>
    </row>
    <row r="7" spans="1:6" ht="12.75">
      <c r="A7" s="315" t="s">
        <v>39</v>
      </c>
      <c r="B7" s="315" t="s">
        <v>126</v>
      </c>
      <c r="C7" s="316" t="s">
        <v>127</v>
      </c>
      <c r="D7" s="316" t="s">
        <v>128</v>
      </c>
      <c r="E7" s="346" t="s">
        <v>129</v>
      </c>
      <c r="F7" s="349" t="s">
        <v>130</v>
      </c>
    </row>
    <row r="8" spans="1:6" ht="12.75">
      <c r="A8" s="315"/>
      <c r="B8" s="315"/>
      <c r="C8" s="315"/>
      <c r="D8" s="316"/>
      <c r="E8" s="347"/>
      <c r="F8" s="350"/>
    </row>
    <row r="9" spans="1:6" ht="12.75">
      <c r="A9" s="315"/>
      <c r="B9" s="315"/>
      <c r="C9" s="315"/>
      <c r="D9" s="316"/>
      <c r="E9" s="348"/>
      <c r="F9" s="351"/>
    </row>
    <row r="10" spans="1:6" ht="12.75">
      <c r="A10" s="132">
        <v>1</v>
      </c>
      <c r="B10" s="132">
        <v>2</v>
      </c>
      <c r="C10" s="132">
        <v>3</v>
      </c>
      <c r="D10" s="133">
        <v>4</v>
      </c>
      <c r="E10" s="134">
        <v>5</v>
      </c>
      <c r="F10" s="134">
        <v>6</v>
      </c>
    </row>
    <row r="11" spans="1:6" ht="12.75">
      <c r="A11" s="135" t="s">
        <v>48</v>
      </c>
      <c r="B11" s="136" t="s">
        <v>131</v>
      </c>
      <c r="C11" s="135"/>
      <c r="D11" s="137">
        <v>16677891</v>
      </c>
      <c r="E11" s="137">
        <v>415367</v>
      </c>
      <c r="F11" s="137">
        <f>D11+E11</f>
        <v>17093258</v>
      </c>
    </row>
    <row r="12" spans="1:6" ht="12.75">
      <c r="A12" s="135" t="s">
        <v>53</v>
      </c>
      <c r="B12" s="136" t="s">
        <v>132</v>
      </c>
      <c r="C12" s="135"/>
      <c r="D12" s="137">
        <v>20963263</v>
      </c>
      <c r="E12" s="138">
        <v>31725</v>
      </c>
      <c r="F12" s="137">
        <f>D12+E12</f>
        <v>20994988</v>
      </c>
    </row>
    <row r="13" spans="1:6" ht="12.75">
      <c r="A13" s="135" t="s">
        <v>54</v>
      </c>
      <c r="B13" s="136" t="s">
        <v>133</v>
      </c>
      <c r="C13" s="139"/>
      <c r="D13" s="140">
        <f>D11-D12</f>
        <v>-4285372</v>
      </c>
      <c r="E13" s="140">
        <f>E11-E12</f>
        <v>383642</v>
      </c>
      <c r="F13" s="140">
        <f>F11-F12</f>
        <v>-3901730</v>
      </c>
    </row>
    <row r="14" spans="1:6" ht="12.75">
      <c r="A14" s="352" t="s">
        <v>134</v>
      </c>
      <c r="B14" s="353"/>
      <c r="C14" s="141"/>
      <c r="D14" s="142">
        <f>D15+D17+D18+D19+D20+D21+D16+D22</f>
        <v>5064372</v>
      </c>
      <c r="E14" s="142">
        <f>E15+E16+E17+E18+E19+E20+E21+E22</f>
        <v>-383642</v>
      </c>
      <c r="F14" s="142">
        <f>F15+F17+F18+F19+F20+F21+F16+F22</f>
        <v>4680730</v>
      </c>
    </row>
    <row r="15" spans="1:6" ht="12.75">
      <c r="A15" s="135" t="s">
        <v>48</v>
      </c>
      <c r="B15" s="143" t="s">
        <v>135</v>
      </c>
      <c r="C15" s="135" t="s">
        <v>136</v>
      </c>
      <c r="D15" s="140">
        <v>0</v>
      </c>
      <c r="E15" s="140">
        <v>0</v>
      </c>
      <c r="F15" s="137">
        <f aca="true" t="shared" si="0" ref="F15:F30">D15+E15</f>
        <v>0</v>
      </c>
    </row>
    <row r="16" spans="1:6" ht="12.75">
      <c r="A16" s="144" t="s">
        <v>53</v>
      </c>
      <c r="B16" s="139" t="s">
        <v>137</v>
      </c>
      <c r="C16" s="135" t="s">
        <v>136</v>
      </c>
      <c r="D16" s="145">
        <v>640018</v>
      </c>
      <c r="E16" s="140">
        <v>-383642</v>
      </c>
      <c r="F16" s="137">
        <f t="shared" si="0"/>
        <v>256376</v>
      </c>
    </row>
    <row r="17" spans="1:6" ht="58.5" customHeight="1">
      <c r="A17" s="135" t="s">
        <v>54</v>
      </c>
      <c r="B17" s="146" t="s">
        <v>138</v>
      </c>
      <c r="C17" s="135" t="s">
        <v>139</v>
      </c>
      <c r="D17" s="140">
        <v>1173820</v>
      </c>
      <c r="E17" s="140">
        <v>0</v>
      </c>
      <c r="F17" s="137">
        <f t="shared" si="0"/>
        <v>1173820</v>
      </c>
    </row>
    <row r="18" spans="1:6" ht="12.75">
      <c r="A18" s="144" t="s">
        <v>57</v>
      </c>
      <c r="B18" s="139" t="s">
        <v>140</v>
      </c>
      <c r="C18" s="135" t="s">
        <v>141</v>
      </c>
      <c r="D18" s="140">
        <v>0</v>
      </c>
      <c r="E18" s="140">
        <v>0</v>
      </c>
      <c r="F18" s="137">
        <f t="shared" si="0"/>
        <v>0</v>
      </c>
    </row>
    <row r="19" spans="1:6" ht="12.75">
      <c r="A19" s="135" t="s">
        <v>60</v>
      </c>
      <c r="B19" s="139" t="s">
        <v>142</v>
      </c>
      <c r="C19" s="135" t="s">
        <v>143</v>
      </c>
      <c r="D19" s="140">
        <v>0</v>
      </c>
      <c r="E19" s="140">
        <v>0</v>
      </c>
      <c r="F19" s="137">
        <f t="shared" si="0"/>
        <v>0</v>
      </c>
    </row>
    <row r="20" spans="1:6" ht="12.75">
      <c r="A20" s="144" t="s">
        <v>61</v>
      </c>
      <c r="B20" s="139" t="s">
        <v>144</v>
      </c>
      <c r="C20" s="135" t="s">
        <v>145</v>
      </c>
      <c r="D20" s="147">
        <v>0</v>
      </c>
      <c r="E20" s="140">
        <v>0</v>
      </c>
      <c r="F20" s="137">
        <f t="shared" si="0"/>
        <v>0</v>
      </c>
    </row>
    <row r="21" spans="1:6" ht="12.75">
      <c r="A21" s="135" t="s">
        <v>67</v>
      </c>
      <c r="B21" s="139" t="s">
        <v>146</v>
      </c>
      <c r="C21" s="135" t="s">
        <v>147</v>
      </c>
      <c r="D21" s="137">
        <v>0</v>
      </c>
      <c r="E21" s="140">
        <v>0</v>
      </c>
      <c r="F21" s="137">
        <f t="shared" si="0"/>
        <v>0</v>
      </c>
    </row>
    <row r="22" spans="1:6" ht="12.75">
      <c r="A22" s="135" t="s">
        <v>148</v>
      </c>
      <c r="B22" s="148" t="s">
        <v>149</v>
      </c>
      <c r="C22" s="135" t="s">
        <v>150</v>
      </c>
      <c r="D22" s="137">
        <v>3250534</v>
      </c>
      <c r="E22" s="138">
        <v>0</v>
      </c>
      <c r="F22" s="137">
        <f t="shared" si="0"/>
        <v>3250534</v>
      </c>
    </row>
    <row r="23" spans="1:6" ht="12.75">
      <c r="A23" s="352" t="s">
        <v>151</v>
      </c>
      <c r="B23" s="353"/>
      <c r="C23" s="149"/>
      <c r="D23" s="150">
        <f>D24+D25+D26+D27+D28+D29+D30</f>
        <v>779000</v>
      </c>
      <c r="E23" s="150">
        <f>E24+E25+E26+E27+E28+E29+E30</f>
        <v>0</v>
      </c>
      <c r="F23" s="142">
        <f t="shared" si="0"/>
        <v>779000</v>
      </c>
    </row>
    <row r="24" spans="1:6" ht="12.75">
      <c r="A24" s="135" t="s">
        <v>48</v>
      </c>
      <c r="B24" s="139" t="s">
        <v>152</v>
      </c>
      <c r="C24" s="135" t="s">
        <v>153</v>
      </c>
      <c r="D24" s="137">
        <v>0</v>
      </c>
      <c r="E24" s="140">
        <v>0</v>
      </c>
      <c r="F24" s="137">
        <f t="shared" si="0"/>
        <v>0</v>
      </c>
    </row>
    <row r="25" spans="1:6" ht="12.75">
      <c r="A25" s="144" t="s">
        <v>53</v>
      </c>
      <c r="B25" s="151" t="s">
        <v>154</v>
      </c>
      <c r="C25" s="144" t="s">
        <v>153</v>
      </c>
      <c r="D25" s="152">
        <v>779000</v>
      </c>
      <c r="E25" s="140">
        <v>0</v>
      </c>
      <c r="F25" s="137">
        <f t="shared" si="0"/>
        <v>779000</v>
      </c>
    </row>
    <row r="26" spans="1:6" ht="51" customHeight="1">
      <c r="A26" s="135" t="s">
        <v>54</v>
      </c>
      <c r="B26" s="153" t="s">
        <v>155</v>
      </c>
      <c r="C26" s="135" t="s">
        <v>156</v>
      </c>
      <c r="D26" s="137">
        <v>0</v>
      </c>
      <c r="E26" s="140">
        <v>0</v>
      </c>
      <c r="F26" s="137">
        <f t="shared" si="0"/>
        <v>0</v>
      </c>
    </row>
    <row r="27" spans="1:6" ht="12.75">
      <c r="A27" s="144" t="s">
        <v>57</v>
      </c>
      <c r="B27" s="151" t="s">
        <v>157</v>
      </c>
      <c r="C27" s="144" t="s">
        <v>158</v>
      </c>
      <c r="D27" s="152">
        <v>0</v>
      </c>
      <c r="E27" s="140">
        <v>0</v>
      </c>
      <c r="F27" s="137">
        <f t="shared" si="0"/>
        <v>0</v>
      </c>
    </row>
    <row r="28" spans="1:6" ht="12.75">
      <c r="A28" s="135" t="s">
        <v>60</v>
      </c>
      <c r="B28" s="139" t="s">
        <v>159</v>
      </c>
      <c r="C28" s="135" t="s">
        <v>160</v>
      </c>
      <c r="D28" s="137">
        <v>0</v>
      </c>
      <c r="E28" s="140">
        <v>0</v>
      </c>
      <c r="F28" s="137">
        <f t="shared" si="0"/>
        <v>0</v>
      </c>
    </row>
    <row r="29" spans="1:6" ht="12.75">
      <c r="A29" s="154" t="s">
        <v>61</v>
      </c>
      <c r="B29" s="148" t="s">
        <v>161</v>
      </c>
      <c r="C29" s="154" t="s">
        <v>162</v>
      </c>
      <c r="D29" s="147">
        <v>0</v>
      </c>
      <c r="E29" s="140">
        <v>0</v>
      </c>
      <c r="F29" s="137">
        <f t="shared" si="0"/>
        <v>0</v>
      </c>
    </row>
    <row r="30" spans="1:6" ht="12.75">
      <c r="A30" s="154" t="s">
        <v>67</v>
      </c>
      <c r="B30" s="148" t="s">
        <v>163</v>
      </c>
      <c r="C30" s="155" t="s">
        <v>164</v>
      </c>
      <c r="D30" s="156">
        <v>0</v>
      </c>
      <c r="E30" s="140">
        <v>0</v>
      </c>
      <c r="F30" s="137">
        <f t="shared" si="0"/>
        <v>0</v>
      </c>
    </row>
    <row r="31" spans="1:6" ht="12.75">
      <c r="A31" s="157"/>
      <c r="B31" s="158"/>
      <c r="C31" s="159"/>
      <c r="D31" s="40"/>
      <c r="E31" s="40"/>
      <c r="F31" s="40"/>
    </row>
    <row r="33" spans="1:2" s="31" customFormat="1" ht="15.75">
      <c r="A33" s="223" t="s">
        <v>25</v>
      </c>
      <c r="B33" s="223"/>
    </row>
    <row r="34" spans="1:2" ht="12.75">
      <c r="A34" s="203"/>
      <c r="B34" s="203"/>
    </row>
  </sheetData>
  <sheetProtection/>
  <mergeCells count="9">
    <mergeCell ref="F7:F9"/>
    <mergeCell ref="A14:B14"/>
    <mergeCell ref="A23:B23"/>
    <mergeCell ref="A4:D4"/>
    <mergeCell ref="A7:A9"/>
    <mergeCell ref="B7:B9"/>
    <mergeCell ref="C7:C9"/>
    <mergeCell ref="D7:D9"/>
    <mergeCell ref="E7:E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C1">
      <selection activeCell="Q2" sqref="Q2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247" customFormat="1" ht="12">
      <c r="Q1" s="248" t="s">
        <v>297</v>
      </c>
    </row>
    <row r="2" s="247" customFormat="1" ht="12">
      <c r="Q2" s="248" t="s">
        <v>26</v>
      </c>
    </row>
    <row r="3" ht="7.5" customHeight="1">
      <c r="Q3" s="38"/>
    </row>
    <row r="4" spans="1:17" ht="24.75" customHeight="1">
      <c r="A4" s="354" t="s">
        <v>232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1:17" ht="13.5" customHeight="1">
      <c r="A5" s="79"/>
      <c r="B5" s="79"/>
      <c r="C5" s="79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s="106" customFormat="1" ht="9.75">
      <c r="A6" s="356" t="s">
        <v>39</v>
      </c>
      <c r="B6" s="356" t="s">
        <v>69</v>
      </c>
      <c r="C6" s="357" t="s">
        <v>70</v>
      </c>
      <c r="D6" s="358" t="s">
        <v>71</v>
      </c>
      <c r="E6" s="359" t="s">
        <v>72</v>
      </c>
      <c r="F6" s="360" t="s">
        <v>7</v>
      </c>
      <c r="G6" s="360"/>
      <c r="H6" s="360" t="s">
        <v>43</v>
      </c>
      <c r="I6" s="360"/>
      <c r="J6" s="360"/>
      <c r="K6" s="360"/>
      <c r="L6" s="360"/>
      <c r="M6" s="360"/>
      <c r="N6" s="360"/>
      <c r="O6" s="360"/>
      <c r="P6" s="360"/>
      <c r="Q6" s="360"/>
    </row>
    <row r="7" spans="1:17" s="106" customFormat="1" ht="9.75">
      <c r="A7" s="356"/>
      <c r="B7" s="356"/>
      <c r="C7" s="357"/>
      <c r="D7" s="358"/>
      <c r="E7" s="359"/>
      <c r="F7" s="359" t="s">
        <v>73</v>
      </c>
      <c r="G7" s="359" t="s">
        <v>74</v>
      </c>
      <c r="H7" s="360" t="s">
        <v>75</v>
      </c>
      <c r="I7" s="360"/>
      <c r="J7" s="360"/>
      <c r="K7" s="360"/>
      <c r="L7" s="360"/>
      <c r="M7" s="360"/>
      <c r="N7" s="360"/>
      <c r="O7" s="360"/>
      <c r="P7" s="360"/>
      <c r="Q7" s="360"/>
    </row>
    <row r="8" spans="1:17" s="106" customFormat="1" ht="9.75">
      <c r="A8" s="356"/>
      <c r="B8" s="356"/>
      <c r="C8" s="357"/>
      <c r="D8" s="358"/>
      <c r="E8" s="359"/>
      <c r="F8" s="359"/>
      <c r="G8" s="359"/>
      <c r="H8" s="359" t="s">
        <v>76</v>
      </c>
      <c r="I8" s="360" t="s">
        <v>77</v>
      </c>
      <c r="J8" s="360"/>
      <c r="K8" s="360"/>
      <c r="L8" s="360"/>
      <c r="M8" s="360"/>
      <c r="N8" s="360"/>
      <c r="O8" s="360"/>
      <c r="P8" s="360"/>
      <c r="Q8" s="360"/>
    </row>
    <row r="9" spans="1:17" s="106" customFormat="1" ht="9.75">
      <c r="A9" s="356"/>
      <c r="B9" s="356"/>
      <c r="C9" s="357"/>
      <c r="D9" s="358"/>
      <c r="E9" s="359"/>
      <c r="F9" s="359"/>
      <c r="G9" s="359"/>
      <c r="H9" s="359"/>
      <c r="I9" s="360" t="s">
        <v>78</v>
      </c>
      <c r="J9" s="360"/>
      <c r="K9" s="360"/>
      <c r="L9" s="360"/>
      <c r="M9" s="360" t="s">
        <v>79</v>
      </c>
      <c r="N9" s="360"/>
      <c r="O9" s="360"/>
      <c r="P9" s="360"/>
      <c r="Q9" s="360"/>
    </row>
    <row r="10" spans="1:17" s="106" customFormat="1" ht="9.75">
      <c r="A10" s="356"/>
      <c r="B10" s="356"/>
      <c r="C10" s="357"/>
      <c r="D10" s="358"/>
      <c r="E10" s="359"/>
      <c r="F10" s="359"/>
      <c r="G10" s="359"/>
      <c r="H10" s="359"/>
      <c r="I10" s="359" t="s">
        <v>80</v>
      </c>
      <c r="J10" s="360" t="s">
        <v>81</v>
      </c>
      <c r="K10" s="360"/>
      <c r="L10" s="360"/>
      <c r="M10" s="359" t="s">
        <v>82</v>
      </c>
      <c r="N10" s="359" t="s">
        <v>81</v>
      </c>
      <c r="O10" s="359"/>
      <c r="P10" s="359"/>
      <c r="Q10" s="359"/>
    </row>
    <row r="11" spans="1:17" s="106" customFormat="1" ht="36.75" customHeight="1">
      <c r="A11" s="356"/>
      <c r="B11" s="356"/>
      <c r="C11" s="357"/>
      <c r="D11" s="358"/>
      <c r="E11" s="359"/>
      <c r="F11" s="359"/>
      <c r="G11" s="359"/>
      <c r="H11" s="359"/>
      <c r="I11" s="359"/>
      <c r="J11" s="105" t="s">
        <v>83</v>
      </c>
      <c r="K11" s="105" t="s">
        <v>84</v>
      </c>
      <c r="L11" s="105" t="s">
        <v>85</v>
      </c>
      <c r="M11" s="359"/>
      <c r="N11" s="105" t="s">
        <v>86</v>
      </c>
      <c r="O11" s="105" t="s">
        <v>87</v>
      </c>
      <c r="P11" s="105" t="s">
        <v>84</v>
      </c>
      <c r="Q11" s="105" t="s">
        <v>88</v>
      </c>
    </row>
    <row r="12" spans="1:17" ht="12.75">
      <c r="A12" s="82">
        <v>1</v>
      </c>
      <c r="B12" s="82">
        <v>2</v>
      </c>
      <c r="C12" s="82">
        <v>3</v>
      </c>
      <c r="D12" s="83">
        <v>4</v>
      </c>
      <c r="E12" s="84">
        <v>5</v>
      </c>
      <c r="F12" s="84"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>
        <v>14</v>
      </c>
      <c r="O12" s="84">
        <v>15</v>
      </c>
      <c r="P12" s="84">
        <v>16</v>
      </c>
      <c r="Q12" s="84">
        <v>17</v>
      </c>
    </row>
    <row r="13" spans="1:17" ht="12.75">
      <c r="A13" s="85">
        <v>1</v>
      </c>
      <c r="B13" s="86" t="s">
        <v>89</v>
      </c>
      <c r="C13" s="365" t="s">
        <v>62</v>
      </c>
      <c r="D13" s="366"/>
      <c r="E13" s="87">
        <f>E18</f>
        <v>4256860</v>
      </c>
      <c r="F13" s="87">
        <f aca="true" t="shared" si="0" ref="F13:Q13">F18</f>
        <v>1909220</v>
      </c>
      <c r="G13" s="87">
        <f t="shared" si="0"/>
        <v>2347640</v>
      </c>
      <c r="H13" s="87">
        <f t="shared" si="0"/>
        <v>4256860</v>
      </c>
      <c r="I13" s="87">
        <f t="shared" si="0"/>
        <v>1909220</v>
      </c>
      <c r="J13" s="87">
        <f t="shared" si="0"/>
        <v>0</v>
      </c>
      <c r="K13" s="87">
        <f t="shared" si="0"/>
        <v>0</v>
      </c>
      <c r="L13" s="87">
        <f t="shared" si="0"/>
        <v>1909220</v>
      </c>
      <c r="M13" s="87">
        <f t="shared" si="0"/>
        <v>2347640</v>
      </c>
      <c r="N13" s="87">
        <f t="shared" si="0"/>
        <v>469528</v>
      </c>
      <c r="O13" s="87">
        <f t="shared" si="0"/>
        <v>1878112</v>
      </c>
      <c r="P13" s="87">
        <f t="shared" si="0"/>
        <v>0</v>
      </c>
      <c r="Q13" s="87">
        <f t="shared" si="0"/>
        <v>0</v>
      </c>
    </row>
    <row r="14" spans="1:17" ht="10.5" customHeight="1">
      <c r="A14" s="361" t="s">
        <v>90</v>
      </c>
      <c r="B14" s="88" t="s">
        <v>91</v>
      </c>
      <c r="C14" s="367" t="s">
        <v>233</v>
      </c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9"/>
    </row>
    <row r="15" spans="1:17" ht="12.75">
      <c r="A15" s="361"/>
      <c r="B15" s="88" t="s">
        <v>92</v>
      </c>
      <c r="C15" s="370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2"/>
    </row>
    <row r="16" spans="1:17" ht="12.75">
      <c r="A16" s="361"/>
      <c r="B16" s="88" t="s">
        <v>93</v>
      </c>
      <c r="C16" s="370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2"/>
    </row>
    <row r="17" spans="1:17" ht="12.75">
      <c r="A17" s="361"/>
      <c r="B17" s="88" t="s">
        <v>94</v>
      </c>
      <c r="C17" s="373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5"/>
    </row>
    <row r="18" spans="1:17" ht="11.25" customHeight="1">
      <c r="A18" s="361"/>
      <c r="B18" s="88" t="s">
        <v>95</v>
      </c>
      <c r="C18" s="89"/>
      <c r="D18" s="90" t="s">
        <v>234</v>
      </c>
      <c r="E18" s="91">
        <f>F18+G18</f>
        <v>4256860</v>
      </c>
      <c r="F18" s="91">
        <f>F19+F20</f>
        <v>1909220</v>
      </c>
      <c r="G18" s="91">
        <f aca="true" t="shared" si="1" ref="G18:Q18">G19+G20</f>
        <v>2347640</v>
      </c>
      <c r="H18" s="94">
        <f>I18+M18</f>
        <v>4256860</v>
      </c>
      <c r="I18" s="94">
        <f>J18+K18+L18</f>
        <v>1909220</v>
      </c>
      <c r="J18" s="91">
        <f t="shared" si="1"/>
        <v>0</v>
      </c>
      <c r="K18" s="91">
        <f t="shared" si="1"/>
        <v>0</v>
      </c>
      <c r="L18" s="91">
        <f t="shared" si="1"/>
        <v>1909220</v>
      </c>
      <c r="M18" s="94">
        <f>N18+O18+P18+Q18</f>
        <v>2347640</v>
      </c>
      <c r="N18" s="91">
        <f t="shared" si="1"/>
        <v>469528</v>
      </c>
      <c r="O18" s="91">
        <f t="shared" si="1"/>
        <v>1878112</v>
      </c>
      <c r="P18" s="91">
        <f t="shared" si="1"/>
        <v>0</v>
      </c>
      <c r="Q18" s="91">
        <f t="shared" si="1"/>
        <v>0</v>
      </c>
    </row>
    <row r="19" spans="1:17" ht="12" customHeight="1">
      <c r="A19" s="361"/>
      <c r="B19" s="88" t="s">
        <v>96</v>
      </c>
      <c r="C19" s="92"/>
      <c r="D19" s="93" t="s">
        <v>97</v>
      </c>
      <c r="E19" s="91">
        <f>F19+G19</f>
        <v>2699702</v>
      </c>
      <c r="F19" s="91">
        <f>I19</f>
        <v>1525882</v>
      </c>
      <c r="G19" s="91">
        <v>1173820</v>
      </c>
      <c r="H19" s="94">
        <f>I19+M19</f>
        <v>2699702</v>
      </c>
      <c r="I19" s="94">
        <f>J19+K19+L19</f>
        <v>1525882</v>
      </c>
      <c r="J19" s="91">
        <v>0</v>
      </c>
      <c r="K19" s="91">
        <v>0</v>
      </c>
      <c r="L19" s="91">
        <f>1110515+383642+31725</f>
        <v>1525882</v>
      </c>
      <c r="M19" s="94">
        <f>N19+O19+P19+Q19</f>
        <v>1173820</v>
      </c>
      <c r="N19" s="91">
        <v>0</v>
      </c>
      <c r="O19" s="91">
        <v>1173820</v>
      </c>
      <c r="P19" s="91">
        <v>0</v>
      </c>
      <c r="Q19" s="91">
        <v>0</v>
      </c>
    </row>
    <row r="20" spans="1:17" ht="11.25" customHeight="1">
      <c r="A20" s="361"/>
      <c r="B20" s="88" t="s">
        <v>98</v>
      </c>
      <c r="C20" s="92"/>
      <c r="D20" s="93"/>
      <c r="E20" s="91">
        <f>F20+G20</f>
        <v>1557158</v>
      </c>
      <c r="F20" s="91">
        <v>383338</v>
      </c>
      <c r="G20" s="91">
        <v>1173820</v>
      </c>
      <c r="H20" s="94">
        <f>I20+M20</f>
        <v>1557158</v>
      </c>
      <c r="I20" s="94">
        <f>J20+K20+L20</f>
        <v>383338</v>
      </c>
      <c r="J20" s="94">
        <v>0</v>
      </c>
      <c r="K20" s="94">
        <v>0</v>
      </c>
      <c r="L20" s="94">
        <v>383338</v>
      </c>
      <c r="M20" s="94">
        <f>N20+O20+P20+Q20</f>
        <v>1173820</v>
      </c>
      <c r="N20" s="94">
        <v>469528</v>
      </c>
      <c r="O20" s="94">
        <v>704292</v>
      </c>
      <c r="P20" s="94"/>
      <c r="Q20" s="94"/>
    </row>
    <row r="21" spans="1:17" ht="12.75" customHeight="1" hidden="1">
      <c r="A21" s="361"/>
      <c r="B21" s="88" t="s">
        <v>99</v>
      </c>
      <c r="C21" s="92"/>
      <c r="D21" s="93"/>
      <c r="E21" s="91"/>
      <c r="F21" s="91"/>
      <c r="G21" s="91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2.75" customHeight="1" hidden="1">
      <c r="A22" s="361"/>
      <c r="B22" s="88" t="s">
        <v>100</v>
      </c>
      <c r="C22" s="92"/>
      <c r="D22" s="93"/>
      <c r="E22" s="91"/>
      <c r="F22" s="91"/>
      <c r="G22" s="91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7" ht="12.75" customHeight="1" hidden="1">
      <c r="A23" s="361" t="s">
        <v>101</v>
      </c>
      <c r="B23" s="88" t="s">
        <v>91</v>
      </c>
      <c r="C23" s="362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4"/>
    </row>
    <row r="24" spans="1:17" ht="12.75" customHeight="1" hidden="1">
      <c r="A24" s="361"/>
      <c r="B24" s="88" t="s">
        <v>92</v>
      </c>
      <c r="C24" s="362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4"/>
    </row>
    <row r="25" spans="1:17" ht="12.75" customHeight="1" hidden="1">
      <c r="A25" s="361"/>
      <c r="B25" s="88" t="s">
        <v>93</v>
      </c>
      <c r="C25" s="362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4"/>
    </row>
    <row r="26" spans="1:17" ht="12.75" customHeight="1" hidden="1">
      <c r="A26" s="361"/>
      <c r="B26" s="88" t="s">
        <v>94</v>
      </c>
      <c r="C26" s="362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4"/>
    </row>
    <row r="27" spans="1:17" ht="12.75" customHeight="1" hidden="1">
      <c r="A27" s="361"/>
      <c r="B27" s="88" t="s">
        <v>95</v>
      </c>
      <c r="C27" s="89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ht="12.75" customHeight="1" hidden="1">
      <c r="A28" s="361"/>
      <c r="B28" s="88" t="s">
        <v>96</v>
      </c>
      <c r="C28" s="92"/>
      <c r="D28" s="93"/>
      <c r="E28" s="91"/>
      <c r="F28" s="91"/>
      <c r="G28" s="91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2.75" customHeight="1" hidden="1">
      <c r="A29" s="361"/>
      <c r="B29" s="88" t="s">
        <v>98</v>
      </c>
      <c r="C29" s="92"/>
      <c r="D29" s="93"/>
      <c r="E29" s="91"/>
      <c r="F29" s="91"/>
      <c r="G29" s="91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.75" customHeight="1" hidden="1">
      <c r="A30" s="361"/>
      <c r="B30" s="88" t="s">
        <v>99</v>
      </c>
      <c r="C30" s="92"/>
      <c r="D30" s="93"/>
      <c r="E30" s="91"/>
      <c r="F30" s="91"/>
      <c r="G30" s="91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2.75" customHeight="1" hidden="1">
      <c r="A31" s="361"/>
      <c r="B31" s="88" t="s">
        <v>102</v>
      </c>
      <c r="C31" s="92"/>
      <c r="D31" s="93"/>
      <c r="E31" s="91"/>
      <c r="F31" s="91"/>
      <c r="G31" s="91"/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 spans="1:17" ht="12.75" customHeight="1" hidden="1">
      <c r="A32" s="95" t="s">
        <v>103</v>
      </c>
      <c r="B32" s="88" t="s">
        <v>104</v>
      </c>
      <c r="C32" s="362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4"/>
    </row>
    <row r="33" spans="1:17" ht="12.75">
      <c r="A33" s="96">
        <v>2</v>
      </c>
      <c r="B33" s="97" t="s">
        <v>105</v>
      </c>
      <c r="C33" s="376" t="s">
        <v>62</v>
      </c>
      <c r="D33" s="377"/>
      <c r="E33" s="98">
        <f>E38+E48+E57+E69+E78</f>
        <v>509540</v>
      </c>
      <c r="F33" s="98">
        <f aca="true" t="shared" si="2" ref="F33:Q33">F38+F48+F57+F69+F78</f>
        <v>76430</v>
      </c>
      <c r="G33" s="98">
        <f t="shared" si="2"/>
        <v>433110</v>
      </c>
      <c r="H33" s="98">
        <f t="shared" si="2"/>
        <v>202429</v>
      </c>
      <c r="I33" s="98">
        <f t="shared" si="2"/>
        <v>30364</v>
      </c>
      <c r="J33" s="98">
        <f t="shared" si="2"/>
        <v>0</v>
      </c>
      <c r="K33" s="98">
        <f t="shared" si="2"/>
        <v>0</v>
      </c>
      <c r="L33" s="98">
        <f t="shared" si="2"/>
        <v>30364</v>
      </c>
      <c r="M33" s="98">
        <f t="shared" si="2"/>
        <v>172065</v>
      </c>
      <c r="N33" s="98">
        <f t="shared" si="2"/>
        <v>172065</v>
      </c>
      <c r="O33" s="98">
        <f t="shared" si="2"/>
        <v>0</v>
      </c>
      <c r="P33" s="98">
        <f t="shared" si="2"/>
        <v>0</v>
      </c>
      <c r="Q33" s="98">
        <f t="shared" si="2"/>
        <v>0</v>
      </c>
    </row>
    <row r="34" spans="1:17" ht="10.5" customHeight="1">
      <c r="A34" s="361" t="s">
        <v>106</v>
      </c>
      <c r="B34" s="88" t="s">
        <v>91</v>
      </c>
      <c r="C34" s="367" t="s">
        <v>107</v>
      </c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9"/>
    </row>
    <row r="35" spans="1:17" ht="12.75">
      <c r="A35" s="361"/>
      <c r="B35" s="88" t="s">
        <v>92</v>
      </c>
      <c r="C35" s="370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2"/>
    </row>
    <row r="36" spans="1:17" ht="12.75">
      <c r="A36" s="361"/>
      <c r="B36" s="88" t="s">
        <v>93</v>
      </c>
      <c r="C36" s="370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2"/>
    </row>
    <row r="37" spans="1:17" ht="12.75">
      <c r="A37" s="361"/>
      <c r="B37" s="88" t="s">
        <v>94</v>
      </c>
      <c r="C37" s="373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5"/>
    </row>
    <row r="38" spans="1:17" ht="12.75">
      <c r="A38" s="361"/>
      <c r="B38" s="88" t="s">
        <v>95</v>
      </c>
      <c r="C38" s="89"/>
      <c r="D38" s="90" t="s">
        <v>108</v>
      </c>
      <c r="E38" s="91">
        <v>123840</v>
      </c>
      <c r="F38" s="91">
        <v>18576</v>
      </c>
      <c r="G38" s="91">
        <v>105264</v>
      </c>
      <c r="H38" s="91">
        <v>14144</v>
      </c>
      <c r="I38" s="91">
        <v>2122</v>
      </c>
      <c r="J38" s="91">
        <v>0</v>
      </c>
      <c r="K38" s="91">
        <v>0</v>
      </c>
      <c r="L38" s="91">
        <v>2122</v>
      </c>
      <c r="M38" s="91">
        <v>12022</v>
      </c>
      <c r="N38" s="91">
        <v>12022</v>
      </c>
      <c r="O38" s="91">
        <v>0</v>
      </c>
      <c r="P38" s="91">
        <v>0</v>
      </c>
      <c r="Q38" s="91">
        <v>0</v>
      </c>
    </row>
    <row r="39" spans="1:17" ht="12" customHeight="1">
      <c r="A39" s="361"/>
      <c r="B39" s="88" t="s">
        <v>96</v>
      </c>
      <c r="C39" s="92"/>
      <c r="D39" s="93" t="s">
        <v>108</v>
      </c>
      <c r="E39" s="91">
        <v>14144</v>
      </c>
      <c r="F39" s="91">
        <v>2122</v>
      </c>
      <c r="G39" s="91">
        <v>12022</v>
      </c>
      <c r="H39" s="94">
        <v>14144</v>
      </c>
      <c r="I39" s="94">
        <v>2122</v>
      </c>
      <c r="J39" s="94">
        <v>0</v>
      </c>
      <c r="K39" s="94">
        <v>0</v>
      </c>
      <c r="L39" s="94">
        <v>2122</v>
      </c>
      <c r="M39" s="94">
        <v>12022</v>
      </c>
      <c r="N39" s="94">
        <v>12022</v>
      </c>
      <c r="O39" s="94">
        <v>0</v>
      </c>
      <c r="P39" s="94">
        <v>0</v>
      </c>
      <c r="Q39" s="94">
        <v>0</v>
      </c>
    </row>
    <row r="40" spans="1:17" ht="12.75" customHeight="1" hidden="1">
      <c r="A40" s="361"/>
      <c r="B40" s="88" t="s">
        <v>98</v>
      </c>
      <c r="C40" s="92"/>
      <c r="D40" s="93"/>
      <c r="E40" s="91"/>
      <c r="F40" s="91"/>
      <c r="G40" s="91"/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 spans="1:17" ht="12.75" customHeight="1" hidden="1">
      <c r="A41" s="361"/>
      <c r="B41" s="88" t="s">
        <v>99</v>
      </c>
      <c r="C41" s="92"/>
      <c r="D41" s="93"/>
      <c r="E41" s="91"/>
      <c r="F41" s="91"/>
      <c r="G41" s="91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1:17" ht="12.75" customHeight="1" hidden="1">
      <c r="A42" s="361"/>
      <c r="B42" s="88" t="s">
        <v>102</v>
      </c>
      <c r="C42" s="92"/>
      <c r="D42" s="93"/>
      <c r="E42" s="91"/>
      <c r="F42" s="91"/>
      <c r="G42" s="91"/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 spans="1:17" ht="12.75" customHeight="1" hidden="1">
      <c r="A43" s="99" t="s">
        <v>109</v>
      </c>
      <c r="B43" s="100" t="s">
        <v>104</v>
      </c>
      <c r="C43" s="379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1"/>
    </row>
    <row r="44" spans="1:17" ht="10.5" customHeight="1">
      <c r="A44" s="361" t="s">
        <v>109</v>
      </c>
      <c r="B44" s="88" t="s">
        <v>91</v>
      </c>
      <c r="C44" s="367" t="s">
        <v>110</v>
      </c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9"/>
    </row>
    <row r="45" spans="1:17" ht="11.25" customHeight="1">
      <c r="A45" s="361"/>
      <c r="B45" s="88" t="s">
        <v>92</v>
      </c>
      <c r="C45" s="370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2"/>
    </row>
    <row r="46" spans="1:17" ht="10.5" customHeight="1">
      <c r="A46" s="361"/>
      <c r="B46" s="88" t="s">
        <v>93</v>
      </c>
      <c r="C46" s="370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2"/>
    </row>
    <row r="47" spans="1:17" ht="11.25" customHeight="1">
      <c r="A47" s="361"/>
      <c r="B47" s="88" t="s">
        <v>94</v>
      </c>
      <c r="C47" s="373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5"/>
    </row>
    <row r="48" spans="1:17" ht="12.75">
      <c r="A48" s="361"/>
      <c r="B48" s="88" t="s">
        <v>95</v>
      </c>
      <c r="C48" s="89"/>
      <c r="D48" s="90" t="s">
        <v>108</v>
      </c>
      <c r="E48" s="91">
        <v>263610</v>
      </c>
      <c r="F48" s="91">
        <v>39541</v>
      </c>
      <c r="G48" s="91">
        <v>224069</v>
      </c>
      <c r="H48" s="91">
        <v>66195</v>
      </c>
      <c r="I48" s="91">
        <v>9929</v>
      </c>
      <c r="J48" s="91">
        <v>0</v>
      </c>
      <c r="K48" s="91">
        <v>0</v>
      </c>
      <c r="L48" s="91">
        <v>9929</v>
      </c>
      <c r="M48" s="91">
        <v>56266</v>
      </c>
      <c r="N48" s="91">
        <v>56266</v>
      </c>
      <c r="O48" s="91">
        <v>0</v>
      </c>
      <c r="P48" s="91">
        <v>0</v>
      </c>
      <c r="Q48" s="91">
        <v>0</v>
      </c>
    </row>
    <row r="49" spans="1:17" ht="12.75">
      <c r="A49" s="361"/>
      <c r="B49" s="88" t="s">
        <v>96</v>
      </c>
      <c r="C49" s="92"/>
      <c r="D49" s="93" t="s">
        <v>108</v>
      </c>
      <c r="E49" s="91">
        <v>66195</v>
      </c>
      <c r="F49" s="91">
        <v>9929</v>
      </c>
      <c r="G49" s="91">
        <v>56266</v>
      </c>
      <c r="H49" s="94">
        <v>66195</v>
      </c>
      <c r="I49" s="94">
        <v>9929</v>
      </c>
      <c r="J49" s="94">
        <v>0</v>
      </c>
      <c r="K49" s="94">
        <v>0</v>
      </c>
      <c r="L49" s="94">
        <v>9929</v>
      </c>
      <c r="M49" s="94">
        <v>56266</v>
      </c>
      <c r="N49" s="94">
        <v>56266</v>
      </c>
      <c r="O49" s="94">
        <v>0</v>
      </c>
      <c r="P49" s="94">
        <v>0</v>
      </c>
      <c r="Q49" s="94">
        <v>0</v>
      </c>
    </row>
    <row r="50" spans="1:17" ht="12.75" customHeight="1" hidden="1">
      <c r="A50" s="361"/>
      <c r="B50" s="88" t="s">
        <v>98</v>
      </c>
      <c r="C50" s="92"/>
      <c r="D50" s="93"/>
      <c r="E50" s="91"/>
      <c r="F50" s="91"/>
      <c r="G50" s="91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17" ht="12.75" customHeight="1" hidden="1">
      <c r="A51" s="361"/>
      <c r="B51" s="88" t="s">
        <v>99</v>
      </c>
      <c r="C51" s="92"/>
      <c r="D51" s="93"/>
      <c r="E51" s="91"/>
      <c r="F51" s="91"/>
      <c r="G51" s="91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ht="12.75" customHeight="1" hidden="1">
      <c r="A52" s="361"/>
      <c r="B52" s="88" t="s">
        <v>102</v>
      </c>
      <c r="C52" s="92"/>
      <c r="D52" s="93"/>
      <c r="E52" s="91"/>
      <c r="F52" s="91"/>
      <c r="G52" s="91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ht="11.25" customHeight="1">
      <c r="A53" s="361" t="s">
        <v>214</v>
      </c>
      <c r="B53" s="88" t="s">
        <v>91</v>
      </c>
      <c r="C53" s="367" t="s">
        <v>215</v>
      </c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9"/>
    </row>
    <row r="54" spans="1:17" ht="10.5" customHeight="1">
      <c r="A54" s="361"/>
      <c r="B54" s="88" t="s">
        <v>92</v>
      </c>
      <c r="C54" s="370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2"/>
    </row>
    <row r="55" spans="1:17" ht="11.25" customHeight="1">
      <c r="A55" s="361"/>
      <c r="B55" s="88" t="s">
        <v>93</v>
      </c>
      <c r="C55" s="370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2"/>
    </row>
    <row r="56" spans="1:17" ht="12.75" customHeight="1">
      <c r="A56" s="361"/>
      <c r="B56" s="88" t="s">
        <v>94</v>
      </c>
      <c r="C56" s="373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5"/>
    </row>
    <row r="57" spans="1:17" ht="12.75" customHeight="1">
      <c r="A57" s="361"/>
      <c r="B57" s="88" t="s">
        <v>95</v>
      </c>
      <c r="C57" s="89"/>
      <c r="D57" s="90" t="s">
        <v>108</v>
      </c>
      <c r="E57" s="91">
        <v>50000</v>
      </c>
      <c r="F57" s="91">
        <v>7500</v>
      </c>
      <c r="G57" s="91">
        <v>42500</v>
      </c>
      <c r="H57" s="91">
        <v>50000</v>
      </c>
      <c r="I57" s="91">
        <v>7500</v>
      </c>
      <c r="J57" s="91">
        <v>0</v>
      </c>
      <c r="K57" s="91">
        <v>0</v>
      </c>
      <c r="L57" s="91">
        <v>7500</v>
      </c>
      <c r="M57" s="91">
        <v>42500</v>
      </c>
      <c r="N57" s="91">
        <v>42500</v>
      </c>
      <c r="O57" s="91">
        <v>0</v>
      </c>
      <c r="P57" s="91">
        <v>0</v>
      </c>
      <c r="Q57" s="91">
        <v>0</v>
      </c>
    </row>
    <row r="58" spans="1:17" ht="12.75" customHeight="1">
      <c r="A58" s="361"/>
      <c r="B58" s="88" t="s">
        <v>96</v>
      </c>
      <c r="C58" s="92"/>
      <c r="D58" s="93" t="s">
        <v>108</v>
      </c>
      <c r="E58" s="91">
        <v>50000</v>
      </c>
      <c r="F58" s="91">
        <v>7500</v>
      </c>
      <c r="G58" s="91">
        <v>42500</v>
      </c>
      <c r="H58" s="94">
        <v>50000</v>
      </c>
      <c r="I58" s="94">
        <v>7500</v>
      </c>
      <c r="J58" s="94">
        <v>0</v>
      </c>
      <c r="K58" s="94">
        <v>0</v>
      </c>
      <c r="L58" s="94">
        <v>7500</v>
      </c>
      <c r="M58" s="94">
        <v>42500</v>
      </c>
      <c r="N58" s="94">
        <v>42500</v>
      </c>
      <c r="O58" s="94">
        <v>0</v>
      </c>
      <c r="P58" s="94">
        <v>0</v>
      </c>
      <c r="Q58" s="94">
        <v>0</v>
      </c>
    </row>
    <row r="59" spans="1:17" ht="12.75" customHeight="1" hidden="1">
      <c r="A59" s="361"/>
      <c r="B59" s="88" t="s">
        <v>98</v>
      </c>
      <c r="C59" s="92"/>
      <c r="D59" s="93"/>
      <c r="E59" s="91"/>
      <c r="F59" s="91"/>
      <c r="G59" s="91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1:17" ht="12.75" customHeight="1" hidden="1">
      <c r="A60" s="361"/>
      <c r="B60" s="88" t="s">
        <v>99</v>
      </c>
      <c r="C60" s="92"/>
      <c r="D60" s="93"/>
      <c r="E60" s="91"/>
      <c r="F60" s="91"/>
      <c r="G60" s="91"/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 spans="1:17" ht="12.75" customHeight="1" hidden="1">
      <c r="A61" s="361"/>
      <c r="B61" s="88" t="s">
        <v>102</v>
      </c>
      <c r="C61" s="92"/>
      <c r="D61" s="93"/>
      <c r="E61" s="91"/>
      <c r="F61" s="91"/>
      <c r="G61" s="91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ht="12.75" customHeight="1" hidden="1">
      <c r="A62" s="205"/>
      <c r="B62" s="206"/>
      <c r="C62" s="207"/>
      <c r="D62" s="208"/>
      <c r="E62" s="209"/>
      <c r="F62" s="209"/>
      <c r="G62" s="209"/>
      <c r="H62" s="210"/>
      <c r="I62" s="210"/>
      <c r="J62" s="210"/>
      <c r="K62" s="210"/>
      <c r="L62" s="210"/>
      <c r="M62" s="210"/>
      <c r="N62" s="210"/>
      <c r="O62" s="210"/>
      <c r="P62" s="210"/>
      <c r="Q62" s="210"/>
    </row>
    <row r="63" spans="1:17" ht="12.75" customHeight="1" hidden="1">
      <c r="A63" s="205"/>
      <c r="B63" s="206"/>
      <c r="C63" s="207"/>
      <c r="D63" s="208"/>
      <c r="E63" s="209"/>
      <c r="F63" s="209"/>
      <c r="G63" s="209"/>
      <c r="H63" s="210"/>
      <c r="I63" s="210"/>
      <c r="J63" s="210"/>
      <c r="K63" s="210"/>
      <c r="L63" s="210"/>
      <c r="M63" s="210"/>
      <c r="N63" s="210"/>
      <c r="O63" s="210"/>
      <c r="P63" s="210"/>
      <c r="Q63" s="210"/>
    </row>
    <row r="64" spans="1:17" ht="12.75" customHeight="1" hidden="1">
      <c r="A64" s="205"/>
      <c r="B64" s="206"/>
      <c r="C64" s="207"/>
      <c r="D64" s="208"/>
      <c r="E64" s="209"/>
      <c r="F64" s="209"/>
      <c r="G64" s="209"/>
      <c r="H64" s="210"/>
      <c r="I64" s="210"/>
      <c r="J64" s="210"/>
      <c r="K64" s="210"/>
      <c r="L64" s="210"/>
      <c r="M64" s="210"/>
      <c r="N64" s="210"/>
      <c r="O64" s="210"/>
      <c r="P64" s="210"/>
      <c r="Q64" s="210"/>
    </row>
    <row r="65" spans="1:17" ht="10.5" customHeight="1">
      <c r="A65" s="361" t="s">
        <v>293</v>
      </c>
      <c r="B65" s="88" t="s">
        <v>91</v>
      </c>
      <c r="C65" s="367" t="s">
        <v>216</v>
      </c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9"/>
    </row>
    <row r="66" spans="1:17" ht="10.5" customHeight="1">
      <c r="A66" s="361"/>
      <c r="B66" s="88" t="s">
        <v>92</v>
      </c>
      <c r="C66" s="370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2"/>
    </row>
    <row r="67" spans="1:17" ht="10.5" customHeight="1">
      <c r="A67" s="361"/>
      <c r="B67" s="88" t="s">
        <v>93</v>
      </c>
      <c r="C67" s="370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2"/>
    </row>
    <row r="68" spans="1:17" ht="12.75" customHeight="1">
      <c r="A68" s="361"/>
      <c r="B68" s="88" t="s">
        <v>94</v>
      </c>
      <c r="C68" s="373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5"/>
    </row>
    <row r="69" spans="1:17" ht="12.75" customHeight="1">
      <c r="A69" s="361"/>
      <c r="B69" s="88" t="s">
        <v>95</v>
      </c>
      <c r="C69" s="89"/>
      <c r="D69" s="90" t="s">
        <v>108</v>
      </c>
      <c r="E69" s="91">
        <v>50000</v>
      </c>
      <c r="F69" s="91">
        <v>7500</v>
      </c>
      <c r="G69" s="91">
        <v>42500</v>
      </c>
      <c r="H69" s="91">
        <v>50000</v>
      </c>
      <c r="I69" s="91">
        <v>7500</v>
      </c>
      <c r="J69" s="91">
        <v>0</v>
      </c>
      <c r="K69" s="91">
        <v>0</v>
      </c>
      <c r="L69" s="91">
        <v>7500</v>
      </c>
      <c r="M69" s="91">
        <v>42500</v>
      </c>
      <c r="N69" s="91">
        <v>42500</v>
      </c>
      <c r="O69" s="91">
        <v>0</v>
      </c>
      <c r="P69" s="91">
        <v>0</v>
      </c>
      <c r="Q69" s="91">
        <v>0</v>
      </c>
    </row>
    <row r="70" spans="1:17" ht="12.75" customHeight="1">
      <c r="A70" s="361"/>
      <c r="B70" s="88" t="s">
        <v>96</v>
      </c>
      <c r="C70" s="92"/>
      <c r="D70" s="93" t="s">
        <v>108</v>
      </c>
      <c r="E70" s="91">
        <v>50000</v>
      </c>
      <c r="F70" s="91">
        <v>7500</v>
      </c>
      <c r="G70" s="91">
        <v>42500</v>
      </c>
      <c r="H70" s="94">
        <v>50000</v>
      </c>
      <c r="I70" s="94">
        <v>7500</v>
      </c>
      <c r="J70" s="94">
        <v>0</v>
      </c>
      <c r="K70" s="94">
        <v>0</v>
      </c>
      <c r="L70" s="94">
        <v>7500</v>
      </c>
      <c r="M70" s="94">
        <v>42500</v>
      </c>
      <c r="N70" s="94">
        <v>42500</v>
      </c>
      <c r="O70" s="94">
        <v>0</v>
      </c>
      <c r="P70" s="94">
        <v>0</v>
      </c>
      <c r="Q70" s="94">
        <v>0</v>
      </c>
    </row>
    <row r="71" spans="1:17" ht="12.75" customHeight="1" hidden="1">
      <c r="A71" s="361"/>
      <c r="B71" s="88" t="s">
        <v>98</v>
      </c>
      <c r="C71" s="92"/>
      <c r="D71" s="93"/>
      <c r="E71" s="91"/>
      <c r="F71" s="91"/>
      <c r="G71" s="91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 spans="1:17" ht="12.75" customHeight="1" hidden="1">
      <c r="A72" s="361"/>
      <c r="B72" s="88" t="s">
        <v>99</v>
      </c>
      <c r="C72" s="92"/>
      <c r="D72" s="93"/>
      <c r="E72" s="91"/>
      <c r="F72" s="91"/>
      <c r="G72" s="91"/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 spans="1:17" ht="12.75" customHeight="1" hidden="1">
      <c r="A73" s="361"/>
      <c r="B73" s="88" t="s">
        <v>102</v>
      </c>
      <c r="C73" s="92"/>
      <c r="D73" s="93"/>
      <c r="E73" s="91"/>
      <c r="F73" s="91"/>
      <c r="G73" s="91"/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 spans="1:17" ht="10.5" customHeight="1">
      <c r="A74" s="361" t="s">
        <v>294</v>
      </c>
      <c r="B74" s="88" t="s">
        <v>91</v>
      </c>
      <c r="C74" s="367" t="s">
        <v>296</v>
      </c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9"/>
    </row>
    <row r="75" spans="1:17" ht="10.5" customHeight="1">
      <c r="A75" s="361"/>
      <c r="B75" s="88" t="s">
        <v>92</v>
      </c>
      <c r="C75" s="370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2"/>
    </row>
    <row r="76" spans="1:17" ht="10.5" customHeight="1">
      <c r="A76" s="361"/>
      <c r="B76" s="88" t="s">
        <v>93</v>
      </c>
      <c r="C76" s="370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  <c r="Q76" s="372"/>
    </row>
    <row r="77" spans="1:17" ht="12.75" customHeight="1">
      <c r="A77" s="361"/>
      <c r="B77" s="88" t="s">
        <v>94</v>
      </c>
      <c r="C77" s="373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5"/>
    </row>
    <row r="78" spans="1:17" ht="12.75" customHeight="1">
      <c r="A78" s="361"/>
      <c r="B78" s="88" t="s">
        <v>95</v>
      </c>
      <c r="C78" s="89"/>
      <c r="D78" s="90" t="s">
        <v>295</v>
      </c>
      <c r="E78" s="91">
        <f>F78+G78</f>
        <v>22090</v>
      </c>
      <c r="F78" s="91">
        <f>I78</f>
        <v>3313</v>
      </c>
      <c r="G78" s="91">
        <f>M78</f>
        <v>18777</v>
      </c>
      <c r="H78" s="94">
        <f>I78+M78</f>
        <v>22090</v>
      </c>
      <c r="I78" s="94">
        <f>J78+K78+L78</f>
        <v>3313</v>
      </c>
      <c r="J78" s="91">
        <v>0</v>
      </c>
      <c r="K78" s="91">
        <v>0</v>
      </c>
      <c r="L78" s="91">
        <f>L79+L80</f>
        <v>3313</v>
      </c>
      <c r="M78" s="91">
        <f>O78+P78+Q78+N78</f>
        <v>18777</v>
      </c>
      <c r="N78" s="91">
        <f>N79+N80</f>
        <v>18777</v>
      </c>
      <c r="O78" s="91">
        <v>0</v>
      </c>
      <c r="P78" s="91">
        <v>0</v>
      </c>
      <c r="Q78" s="91">
        <v>0</v>
      </c>
    </row>
    <row r="79" spans="1:17" ht="12.75" customHeight="1">
      <c r="A79" s="361"/>
      <c r="B79" s="88" t="s">
        <v>96</v>
      </c>
      <c r="C79" s="92"/>
      <c r="D79" s="90" t="s">
        <v>295</v>
      </c>
      <c r="E79" s="91">
        <f>F79+G79</f>
        <v>7420</v>
      </c>
      <c r="F79" s="91">
        <f>I79</f>
        <v>1113</v>
      </c>
      <c r="G79" s="91">
        <f>M79</f>
        <v>6307</v>
      </c>
      <c r="H79" s="94">
        <f>I79+M79</f>
        <v>7420</v>
      </c>
      <c r="I79" s="94">
        <f>J79+K79+L79</f>
        <v>1113</v>
      </c>
      <c r="J79" s="94">
        <v>0</v>
      </c>
      <c r="K79" s="94">
        <v>0</v>
      </c>
      <c r="L79" s="94">
        <v>1113</v>
      </c>
      <c r="M79" s="91">
        <f>O79+P79+Q79+N79</f>
        <v>6307</v>
      </c>
      <c r="N79" s="94">
        <v>6307</v>
      </c>
      <c r="O79" s="94">
        <v>0</v>
      </c>
      <c r="P79" s="94">
        <v>0</v>
      </c>
      <c r="Q79" s="94">
        <v>0</v>
      </c>
    </row>
    <row r="80" spans="1:17" ht="12.75" customHeight="1">
      <c r="A80" s="361"/>
      <c r="B80" s="88" t="s">
        <v>98</v>
      </c>
      <c r="C80" s="92"/>
      <c r="D80" s="90" t="s">
        <v>295</v>
      </c>
      <c r="E80" s="91">
        <f>F80+G80</f>
        <v>14670</v>
      </c>
      <c r="F80" s="91">
        <f>I80</f>
        <v>2200</v>
      </c>
      <c r="G80" s="91">
        <f>M80</f>
        <v>12470</v>
      </c>
      <c r="H80" s="94">
        <f>I80+M80</f>
        <v>14670</v>
      </c>
      <c r="I80" s="94">
        <f>J80+K80+L80</f>
        <v>2200</v>
      </c>
      <c r="J80" s="94">
        <v>0</v>
      </c>
      <c r="K80" s="94">
        <v>0</v>
      </c>
      <c r="L80" s="94">
        <v>2200</v>
      </c>
      <c r="M80" s="91">
        <f>O80+P80+Q80+N80</f>
        <v>12470</v>
      </c>
      <c r="N80" s="94">
        <v>12470</v>
      </c>
      <c r="O80" s="94">
        <v>0</v>
      </c>
      <c r="P80" s="94">
        <v>0</v>
      </c>
      <c r="Q80" s="94">
        <v>0</v>
      </c>
    </row>
    <row r="81" spans="1:17" ht="12.75" customHeight="1" hidden="1">
      <c r="A81" s="361"/>
      <c r="B81" s="206"/>
      <c r="C81" s="207"/>
      <c r="D81" s="208"/>
      <c r="E81" s="209"/>
      <c r="F81" s="209"/>
      <c r="G81" s="209"/>
      <c r="H81" s="210"/>
      <c r="I81" s="210"/>
      <c r="J81" s="210"/>
      <c r="K81" s="210"/>
      <c r="L81" s="210"/>
      <c r="M81" s="210"/>
      <c r="N81" s="210"/>
      <c r="O81" s="210"/>
      <c r="P81" s="210"/>
      <c r="Q81" s="210"/>
    </row>
    <row r="82" spans="1:17" ht="12.75" customHeight="1" hidden="1">
      <c r="A82" s="361"/>
      <c r="B82" s="206"/>
      <c r="C82" s="207"/>
      <c r="D82" s="208"/>
      <c r="E82" s="209"/>
      <c r="F82" s="209"/>
      <c r="G82" s="209"/>
      <c r="H82" s="210"/>
      <c r="I82" s="210"/>
      <c r="J82" s="210"/>
      <c r="K82" s="210"/>
      <c r="L82" s="210"/>
      <c r="M82" s="210"/>
      <c r="N82" s="210"/>
      <c r="O82" s="210"/>
      <c r="P82" s="210"/>
      <c r="Q82" s="210"/>
    </row>
    <row r="83" spans="1:17" ht="12.75">
      <c r="A83" s="382" t="s">
        <v>111</v>
      </c>
      <c r="B83" s="383"/>
      <c r="C83" s="384" t="s">
        <v>62</v>
      </c>
      <c r="D83" s="385"/>
      <c r="E83" s="101">
        <f>E13+E33</f>
        <v>4766400</v>
      </c>
      <c r="F83" s="101">
        <f aca="true" t="shared" si="3" ref="F83:Q83">F13+F33</f>
        <v>1985650</v>
      </c>
      <c r="G83" s="101">
        <f t="shared" si="3"/>
        <v>2780750</v>
      </c>
      <c r="H83" s="101">
        <f t="shared" si="3"/>
        <v>4459289</v>
      </c>
      <c r="I83" s="101">
        <f t="shared" si="3"/>
        <v>1939584</v>
      </c>
      <c r="J83" s="101">
        <f t="shared" si="3"/>
        <v>0</v>
      </c>
      <c r="K83" s="101">
        <f t="shared" si="3"/>
        <v>0</v>
      </c>
      <c r="L83" s="101">
        <f t="shared" si="3"/>
        <v>1939584</v>
      </c>
      <c r="M83" s="101">
        <f t="shared" si="3"/>
        <v>2519705</v>
      </c>
      <c r="N83" s="101">
        <f t="shared" si="3"/>
        <v>641593</v>
      </c>
      <c r="O83" s="101">
        <f t="shared" si="3"/>
        <v>1878112</v>
      </c>
      <c r="P83" s="101">
        <f t="shared" si="3"/>
        <v>0</v>
      </c>
      <c r="Q83" s="101">
        <f t="shared" si="3"/>
        <v>0</v>
      </c>
    </row>
    <row r="84" spans="1:17" ht="12.75" customHeight="1" hidden="1">
      <c r="A84" s="212"/>
      <c r="B84" s="212"/>
      <c r="C84" s="213"/>
      <c r="D84" s="213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ht="12.75">
      <c r="A85" s="211" t="s">
        <v>112</v>
      </c>
      <c r="B85" s="79"/>
      <c r="C85" s="79"/>
      <c r="D85" s="80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ht="12.75" customHeight="1" hidden="1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81"/>
      <c r="L86" s="81"/>
      <c r="M86" s="81"/>
      <c r="N86" s="81"/>
      <c r="O86" s="81"/>
      <c r="P86" s="81"/>
      <c r="Q86" s="81"/>
    </row>
    <row r="87" spans="1:17" ht="12.75">
      <c r="A87" s="102" t="s">
        <v>113</v>
      </c>
      <c r="B87" s="102"/>
      <c r="C87" s="102"/>
      <c r="D87" s="103"/>
      <c r="E87" s="104"/>
      <c r="F87" s="104"/>
      <c r="G87" s="104"/>
      <c r="H87" s="104"/>
      <c r="I87" s="104"/>
      <c r="J87" s="104"/>
      <c r="K87" s="81"/>
      <c r="L87" s="81"/>
      <c r="M87" s="81"/>
      <c r="N87" s="81"/>
      <c r="O87" s="81"/>
      <c r="P87" s="81"/>
      <c r="Q87" s="81"/>
    </row>
  </sheetData>
  <sheetProtection/>
  <mergeCells count="40">
    <mergeCell ref="A34:A42"/>
    <mergeCell ref="C34:Q37"/>
    <mergeCell ref="A74:A82"/>
    <mergeCell ref="C74:Q77"/>
    <mergeCell ref="A65:A73"/>
    <mergeCell ref="C65:Q68"/>
    <mergeCell ref="A86:J86"/>
    <mergeCell ref="C43:Q43"/>
    <mergeCell ref="A44:A52"/>
    <mergeCell ref="C44:Q47"/>
    <mergeCell ref="A83:B83"/>
    <mergeCell ref="C83:D83"/>
    <mergeCell ref="A53:A61"/>
    <mergeCell ref="C53:Q56"/>
    <mergeCell ref="F7:F11"/>
    <mergeCell ref="G7:G11"/>
    <mergeCell ref="H7:Q7"/>
    <mergeCell ref="H8:H11"/>
    <mergeCell ref="C32:Q32"/>
    <mergeCell ref="C33:D33"/>
    <mergeCell ref="I8:Q8"/>
    <mergeCell ref="I9:L9"/>
    <mergeCell ref="J10:L10"/>
    <mergeCell ref="M10:M11"/>
    <mergeCell ref="A23:A31"/>
    <mergeCell ref="C23:Q26"/>
    <mergeCell ref="N10:Q10"/>
    <mergeCell ref="C13:D13"/>
    <mergeCell ref="A14:A22"/>
    <mergeCell ref="C14:Q17"/>
    <mergeCell ref="A4:Q4"/>
    <mergeCell ref="A6:A11"/>
    <mergeCell ref="B6:B11"/>
    <mergeCell ref="C6:C11"/>
    <mergeCell ref="D6:D11"/>
    <mergeCell ref="E6:E11"/>
    <mergeCell ref="F6:G6"/>
    <mergeCell ref="H6:Q6"/>
    <mergeCell ref="M9:Q9"/>
    <mergeCell ref="I10:I11"/>
  </mergeCells>
  <printOptions/>
  <pageMargins left="0.1968503937007874" right="0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C76" sqref="C76:C77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57.140625" style="0" customWidth="1"/>
    <col min="4" max="4" width="12.28125" style="0" customWidth="1"/>
    <col min="5" max="5" width="9.7109375" style="0" bestFit="1" customWidth="1"/>
    <col min="6" max="6" width="11.140625" style="0" customWidth="1"/>
    <col min="7" max="7" width="11.281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302</v>
      </c>
      <c r="I1" s="2"/>
      <c r="K1" s="2"/>
    </row>
    <row r="2" spans="4:11" ht="12.75">
      <c r="D2" s="1"/>
      <c r="E2" s="1"/>
      <c r="F2" s="1"/>
      <c r="G2" s="1"/>
      <c r="H2" s="2" t="s">
        <v>26</v>
      </c>
      <c r="I2" s="2"/>
      <c r="K2" s="2"/>
    </row>
    <row r="3" spans="3:6" ht="18">
      <c r="C3" s="3" t="s">
        <v>19</v>
      </c>
      <c r="D3" s="3"/>
      <c r="E3" s="3"/>
      <c r="F3" s="3"/>
    </row>
    <row r="4" ht="12.75">
      <c r="C4" t="s">
        <v>27</v>
      </c>
    </row>
    <row r="5" spans="1:8" ht="12.75">
      <c r="A5" s="4"/>
      <c r="B5" s="4"/>
      <c r="C5" s="4"/>
      <c r="D5" s="263" t="s">
        <v>4</v>
      </c>
      <c r="E5" s="264"/>
      <c r="F5" s="264"/>
      <c r="G5" s="264"/>
      <c r="H5" s="265"/>
    </row>
    <row r="6" spans="1:8" ht="12.75">
      <c r="A6" s="261" t="s">
        <v>0</v>
      </c>
      <c r="B6" s="261" t="s">
        <v>3</v>
      </c>
      <c r="C6" s="261" t="s">
        <v>6</v>
      </c>
      <c r="D6" s="263" t="s">
        <v>1</v>
      </c>
      <c r="E6" s="264"/>
      <c r="F6" s="265"/>
      <c r="G6" s="286" t="s">
        <v>20</v>
      </c>
      <c r="H6" s="287"/>
    </row>
    <row r="7" spans="1:8" ht="12.75">
      <c r="A7" s="261"/>
      <c r="B7" s="261"/>
      <c r="C7" s="261"/>
      <c r="D7" s="269"/>
      <c r="E7" s="270"/>
      <c r="F7" s="271"/>
      <c r="G7" s="4" t="s">
        <v>2</v>
      </c>
      <c r="H7" s="6" t="s">
        <v>5</v>
      </c>
    </row>
    <row r="8" spans="1:8" ht="12.75">
      <c r="A8" s="5"/>
      <c r="B8" s="5"/>
      <c r="C8" s="7"/>
      <c r="D8" s="8" t="s">
        <v>21</v>
      </c>
      <c r="E8" s="8" t="s">
        <v>22</v>
      </c>
      <c r="F8" s="8" t="s">
        <v>23</v>
      </c>
      <c r="G8" s="7"/>
      <c r="H8" s="9"/>
    </row>
    <row r="9" spans="1:8" ht="12" customHeight="1">
      <c r="A9" s="10">
        <v>1</v>
      </c>
      <c r="B9" s="10">
        <v>2</v>
      </c>
      <c r="C9" s="10">
        <v>3</v>
      </c>
      <c r="D9" s="276">
        <v>4</v>
      </c>
      <c r="E9" s="277"/>
      <c r="F9" s="278"/>
      <c r="G9" s="10">
        <v>5</v>
      </c>
      <c r="H9" s="10">
        <v>6</v>
      </c>
    </row>
    <row r="10" spans="1:8" ht="12.75">
      <c r="A10" s="11" t="s">
        <v>180</v>
      </c>
      <c r="B10" s="12"/>
      <c r="C10" s="13" t="s">
        <v>304</v>
      </c>
      <c r="D10" s="14">
        <v>1188447</v>
      </c>
      <c r="E10" s="14">
        <f>E11</f>
        <v>25000</v>
      </c>
      <c r="F10" s="14">
        <f>D10+E10</f>
        <v>1213447</v>
      </c>
      <c r="G10" s="15">
        <f>F10-H10</f>
        <v>383447</v>
      </c>
      <c r="H10" s="15">
        <v>830000</v>
      </c>
    </row>
    <row r="11" spans="1:8" ht="12.75">
      <c r="A11" s="16"/>
      <c r="B11" s="17" t="s">
        <v>183</v>
      </c>
      <c r="C11" s="18" t="s">
        <v>184</v>
      </c>
      <c r="D11" s="19">
        <v>844658</v>
      </c>
      <c r="E11" s="20">
        <v>25000</v>
      </c>
      <c r="F11" s="21">
        <f>D11+E11</f>
        <v>869658</v>
      </c>
      <c r="G11" s="20">
        <v>25000</v>
      </c>
      <c r="H11" s="20">
        <v>0</v>
      </c>
    </row>
    <row r="12" spans="1:8" ht="12.75" hidden="1">
      <c r="A12" s="11" t="s">
        <v>58</v>
      </c>
      <c r="B12" s="12"/>
      <c r="C12" s="13" t="s">
        <v>119</v>
      </c>
      <c r="D12" s="14">
        <v>9524994</v>
      </c>
      <c r="E12" s="14">
        <f>E13+E14</f>
        <v>0</v>
      </c>
      <c r="F12" s="14">
        <f>D12+E12</f>
        <v>9524994</v>
      </c>
      <c r="G12" s="15">
        <f>F12-H12</f>
        <v>9363890</v>
      </c>
      <c r="H12" s="15">
        <v>161104</v>
      </c>
    </row>
    <row r="13" spans="1:8" ht="12.75" hidden="1">
      <c r="A13" s="16"/>
      <c r="B13" s="17" t="s">
        <v>121</v>
      </c>
      <c r="C13" s="18" t="s">
        <v>122</v>
      </c>
      <c r="D13" s="19">
        <v>4630129</v>
      </c>
      <c r="E13" s="20">
        <v>0</v>
      </c>
      <c r="F13" s="21">
        <f>D13+E13</f>
        <v>4630129</v>
      </c>
      <c r="G13" s="20">
        <v>0</v>
      </c>
      <c r="H13" s="20">
        <v>0</v>
      </c>
    </row>
    <row r="14" spans="1:8" ht="12.75" hidden="1">
      <c r="A14" s="16"/>
      <c r="B14" s="17" t="s">
        <v>217</v>
      </c>
      <c r="C14" s="18" t="s">
        <v>227</v>
      </c>
      <c r="D14" s="19">
        <v>98000</v>
      </c>
      <c r="E14" s="20">
        <v>0</v>
      </c>
      <c r="F14" s="21">
        <f>D14+E14</f>
        <v>98000</v>
      </c>
      <c r="G14" s="20">
        <v>1900</v>
      </c>
      <c r="H14" s="20">
        <v>0</v>
      </c>
    </row>
    <row r="15" spans="1:8" ht="15" customHeight="1" hidden="1">
      <c r="A15" s="11" t="s">
        <v>28</v>
      </c>
      <c r="B15" s="12"/>
      <c r="C15" s="13" t="s">
        <v>185</v>
      </c>
      <c r="D15" s="14">
        <v>120292</v>
      </c>
      <c r="E15" s="14">
        <f>E16+E33</f>
        <v>0</v>
      </c>
      <c r="F15" s="14">
        <f aca="true" t="shared" si="0" ref="F15:F60">D15+E15</f>
        <v>120292</v>
      </c>
      <c r="G15" s="15">
        <f>F15-H15</f>
        <v>92320</v>
      </c>
      <c r="H15" s="15">
        <v>27972</v>
      </c>
    </row>
    <row r="16" spans="1:11" ht="15" customHeight="1" hidden="1">
      <c r="A16" s="16"/>
      <c r="B16" s="17" t="s">
        <v>29</v>
      </c>
      <c r="C16" s="18" t="s">
        <v>186</v>
      </c>
      <c r="D16" s="19">
        <v>120292</v>
      </c>
      <c r="E16" s="20">
        <v>0</v>
      </c>
      <c r="F16" s="21">
        <f t="shared" si="0"/>
        <v>120292</v>
      </c>
      <c r="G16" s="20">
        <v>9000</v>
      </c>
      <c r="H16" s="20">
        <v>0</v>
      </c>
      <c r="I16" s="22"/>
      <c r="J16" s="22"/>
      <c r="K16" s="22"/>
    </row>
    <row r="17" spans="1:11" ht="27" customHeight="1" hidden="1">
      <c r="A17" s="11" t="s">
        <v>195</v>
      </c>
      <c r="B17" s="12"/>
      <c r="C17" s="13" t="s">
        <v>257</v>
      </c>
      <c r="D17" s="14">
        <v>198798</v>
      </c>
      <c r="E17" s="14">
        <f>E18+E19</f>
        <v>0</v>
      </c>
      <c r="F17" s="14">
        <f>D17+E17</f>
        <v>198798</v>
      </c>
      <c r="G17" s="15">
        <f>F17-H17</f>
        <v>196053</v>
      </c>
      <c r="H17" s="15">
        <v>2745</v>
      </c>
      <c r="I17" s="22"/>
      <c r="J17" s="22"/>
      <c r="K17" s="22"/>
    </row>
    <row r="18" spans="1:11" ht="15" customHeight="1" hidden="1">
      <c r="A18" s="16"/>
      <c r="B18" s="17" t="s">
        <v>253</v>
      </c>
      <c r="C18" s="18" t="s">
        <v>262</v>
      </c>
      <c r="D18" s="19">
        <v>186098</v>
      </c>
      <c r="E18" s="20">
        <v>0</v>
      </c>
      <c r="F18" s="21">
        <f>D18+E18</f>
        <v>186098</v>
      </c>
      <c r="G18" s="20">
        <v>-2445</v>
      </c>
      <c r="H18" s="20">
        <v>2445</v>
      </c>
      <c r="I18" s="22"/>
      <c r="J18" s="22"/>
      <c r="K18" s="22"/>
    </row>
    <row r="19" spans="1:8" ht="14.25" customHeight="1" hidden="1">
      <c r="A19" s="23"/>
      <c r="B19" s="24" t="s">
        <v>230</v>
      </c>
      <c r="C19" s="25" t="s">
        <v>231</v>
      </c>
      <c r="D19" s="26">
        <v>82000</v>
      </c>
      <c r="E19" s="27">
        <v>0</v>
      </c>
      <c r="F19" s="21">
        <f t="shared" si="0"/>
        <v>82000</v>
      </c>
      <c r="G19" s="20">
        <v>0</v>
      </c>
      <c r="H19" s="20">
        <v>-800</v>
      </c>
    </row>
    <row r="20" spans="1:8" ht="42" customHeight="1" hidden="1">
      <c r="A20" s="11" t="s">
        <v>258</v>
      </c>
      <c r="B20" s="12"/>
      <c r="C20" s="218" t="s">
        <v>259</v>
      </c>
      <c r="D20" s="14">
        <v>101800</v>
      </c>
      <c r="E20" s="14">
        <f>E21</f>
        <v>0</v>
      </c>
      <c r="F20" s="14">
        <f>D20+E20</f>
        <v>101800</v>
      </c>
      <c r="G20" s="15">
        <f>F20-H20</f>
        <v>101800</v>
      </c>
      <c r="H20" s="15">
        <v>0</v>
      </c>
    </row>
    <row r="21" spans="1:8" ht="12" customHeight="1" hidden="1">
      <c r="A21" s="78"/>
      <c r="B21" s="17" t="s">
        <v>263</v>
      </c>
      <c r="C21" s="18" t="s">
        <v>264</v>
      </c>
      <c r="D21" s="26">
        <v>101800</v>
      </c>
      <c r="E21" s="27">
        <v>0</v>
      </c>
      <c r="F21" s="21">
        <f>D21+E21</f>
        <v>101800</v>
      </c>
      <c r="G21" s="20">
        <v>5000</v>
      </c>
      <c r="H21" s="20">
        <v>0</v>
      </c>
    </row>
    <row r="22" spans="1:8" s="174" customFormat="1" ht="13.5" customHeight="1" hidden="1">
      <c r="A22" s="11" t="s">
        <v>58</v>
      </c>
      <c r="B22" s="12"/>
      <c r="C22" s="13" t="s">
        <v>119</v>
      </c>
      <c r="D22" s="14">
        <v>9516194</v>
      </c>
      <c r="E22" s="14">
        <f>E23+E24+E35+E34</f>
        <v>0</v>
      </c>
      <c r="F22" s="14">
        <f>D22+E22</f>
        <v>9516194</v>
      </c>
      <c r="G22" s="15">
        <f>F22-H22</f>
        <v>9358872</v>
      </c>
      <c r="H22" s="15">
        <v>157322</v>
      </c>
    </row>
    <row r="23" spans="1:8" ht="15" customHeight="1" hidden="1">
      <c r="A23" s="78"/>
      <c r="B23" s="17" t="s">
        <v>121</v>
      </c>
      <c r="C23" s="18" t="s">
        <v>122</v>
      </c>
      <c r="D23" s="26">
        <v>4614079</v>
      </c>
      <c r="E23" s="27">
        <v>0</v>
      </c>
      <c r="F23" s="21">
        <f>D23+E23</f>
        <v>4614079</v>
      </c>
      <c r="G23" s="20">
        <v>4750</v>
      </c>
      <c r="H23" s="20">
        <v>0</v>
      </c>
    </row>
    <row r="24" spans="1:8" ht="12.75" hidden="1">
      <c r="A24" s="78"/>
      <c r="B24" s="24" t="s">
        <v>249</v>
      </c>
      <c r="C24" s="25" t="s">
        <v>250</v>
      </c>
      <c r="D24" s="26">
        <v>997822</v>
      </c>
      <c r="E24" s="27">
        <v>0</v>
      </c>
      <c r="F24" s="21">
        <f>D24+E24</f>
        <v>997822</v>
      </c>
      <c r="G24" s="20">
        <v>-1150</v>
      </c>
      <c r="H24" s="20">
        <v>0</v>
      </c>
    </row>
    <row r="25" spans="1:8" ht="12.75" hidden="1">
      <c r="A25" s="11" t="s">
        <v>28</v>
      </c>
      <c r="B25" s="12"/>
      <c r="C25" s="13" t="s">
        <v>185</v>
      </c>
      <c r="D25" s="14">
        <v>92186</v>
      </c>
      <c r="E25" s="14"/>
      <c r="F25" s="14">
        <f t="shared" si="0"/>
        <v>92186</v>
      </c>
      <c r="G25" s="15">
        <f>F25-H25</f>
        <v>73204</v>
      </c>
      <c r="H25" s="15">
        <v>18982</v>
      </c>
    </row>
    <row r="26" spans="1:8" ht="12.75" hidden="1">
      <c r="A26" s="16"/>
      <c r="B26" s="17" t="s">
        <v>29</v>
      </c>
      <c r="C26" s="18" t="s">
        <v>186</v>
      </c>
      <c r="D26" s="19">
        <v>92186</v>
      </c>
      <c r="E26" s="20"/>
      <c r="F26" s="21">
        <f t="shared" si="0"/>
        <v>92186</v>
      </c>
      <c r="G26" s="20">
        <v>-982</v>
      </c>
      <c r="H26" s="20">
        <v>982</v>
      </c>
    </row>
    <row r="27" spans="1:8" ht="12.75" hidden="1">
      <c r="A27" s="16"/>
      <c r="B27" s="17" t="s">
        <v>123</v>
      </c>
      <c r="C27" s="18" t="s">
        <v>124</v>
      </c>
      <c r="D27" s="19">
        <v>0</v>
      </c>
      <c r="E27" s="20"/>
      <c r="F27" s="21">
        <f t="shared" si="0"/>
        <v>0</v>
      </c>
      <c r="G27" s="20">
        <f>F27-H27</f>
        <v>0</v>
      </c>
      <c r="H27" s="20">
        <v>0</v>
      </c>
    </row>
    <row r="28" spans="1:8" ht="12.75" hidden="1">
      <c r="A28" s="11" t="s">
        <v>187</v>
      </c>
      <c r="B28" s="12"/>
      <c r="C28" s="13" t="s">
        <v>188</v>
      </c>
      <c r="D28" s="14">
        <v>44500</v>
      </c>
      <c r="E28" s="14"/>
      <c r="F28" s="14">
        <f t="shared" si="0"/>
        <v>44500</v>
      </c>
      <c r="G28" s="15">
        <f>F28-H28</f>
        <v>44500</v>
      </c>
      <c r="H28" s="15">
        <v>0</v>
      </c>
    </row>
    <row r="29" spans="1:8" ht="12.75" hidden="1">
      <c r="A29" s="16"/>
      <c r="B29" s="17" t="s">
        <v>189</v>
      </c>
      <c r="C29" s="18" t="s">
        <v>190</v>
      </c>
      <c r="D29" s="19">
        <v>44500</v>
      </c>
      <c r="E29" s="20"/>
      <c r="F29" s="21">
        <f t="shared" si="0"/>
        <v>44500</v>
      </c>
      <c r="G29" s="20">
        <v>0</v>
      </c>
      <c r="H29" s="20">
        <v>0</v>
      </c>
    </row>
    <row r="30" spans="1:8" ht="12.75">
      <c r="A30" s="11" t="s">
        <v>55</v>
      </c>
      <c r="B30" s="12"/>
      <c r="C30" s="13" t="s">
        <v>191</v>
      </c>
      <c r="D30" s="14">
        <v>2204044</v>
      </c>
      <c r="E30" s="14">
        <f>E31</f>
        <v>450</v>
      </c>
      <c r="F30" s="14">
        <f t="shared" si="0"/>
        <v>2204494</v>
      </c>
      <c r="G30" s="15">
        <f>F30-H30</f>
        <v>2189533</v>
      </c>
      <c r="H30" s="15">
        <v>14961</v>
      </c>
    </row>
    <row r="31" spans="1:8" ht="12.75">
      <c r="A31" s="16"/>
      <c r="B31" s="17" t="s">
        <v>56</v>
      </c>
      <c r="C31" s="18" t="s">
        <v>192</v>
      </c>
      <c r="D31" s="19">
        <v>1899963</v>
      </c>
      <c r="E31" s="20">
        <v>450</v>
      </c>
      <c r="F31" s="21">
        <f t="shared" si="0"/>
        <v>1900413</v>
      </c>
      <c r="G31" s="20">
        <v>450</v>
      </c>
      <c r="H31" s="20">
        <v>0</v>
      </c>
    </row>
    <row r="32" spans="1:8" ht="12.75" hidden="1">
      <c r="A32" s="23"/>
      <c r="B32" s="24" t="s">
        <v>193</v>
      </c>
      <c r="C32" s="25" t="s">
        <v>194</v>
      </c>
      <c r="D32" s="26">
        <v>35000</v>
      </c>
      <c r="E32" s="27"/>
      <c r="F32" s="21">
        <f t="shared" si="0"/>
        <v>35000</v>
      </c>
      <c r="G32" s="20">
        <v>11788</v>
      </c>
      <c r="H32" s="20">
        <v>0</v>
      </c>
    </row>
    <row r="33" spans="1:8" ht="12.75" hidden="1">
      <c r="A33" s="222"/>
      <c r="B33" s="17" t="s">
        <v>183</v>
      </c>
      <c r="C33" s="18" t="s">
        <v>184</v>
      </c>
      <c r="D33" s="19">
        <v>791575</v>
      </c>
      <c r="E33" s="20"/>
      <c r="F33" s="21">
        <f>D33+E33</f>
        <v>791575</v>
      </c>
      <c r="G33" s="20">
        <v>0</v>
      </c>
      <c r="H33" s="20">
        <v>76211</v>
      </c>
    </row>
    <row r="34" spans="1:8" ht="12.75" hidden="1">
      <c r="A34" s="222"/>
      <c r="B34" s="17" t="s">
        <v>123</v>
      </c>
      <c r="C34" s="18" t="s">
        <v>124</v>
      </c>
      <c r="D34" s="19">
        <v>2113796</v>
      </c>
      <c r="E34" s="20">
        <v>0</v>
      </c>
      <c r="F34" s="21">
        <f>D34+E34</f>
        <v>2113796</v>
      </c>
      <c r="G34" s="20">
        <v>4260</v>
      </c>
      <c r="H34" s="20">
        <v>0</v>
      </c>
    </row>
    <row r="35" spans="1:8" ht="12.75" hidden="1">
      <c r="A35" s="78"/>
      <c r="B35" s="24" t="s">
        <v>269</v>
      </c>
      <c r="C35" s="25" t="s">
        <v>270</v>
      </c>
      <c r="D35" s="26">
        <v>334005</v>
      </c>
      <c r="E35" s="27">
        <v>0</v>
      </c>
      <c r="F35" s="21">
        <f>D35+E35</f>
        <v>334005</v>
      </c>
      <c r="G35" s="20">
        <v>-7860</v>
      </c>
      <c r="H35" s="20">
        <v>0</v>
      </c>
    </row>
    <row r="36" spans="1:8" ht="12.75">
      <c r="A36" s="11" t="s">
        <v>58</v>
      </c>
      <c r="B36" s="12"/>
      <c r="C36" s="13" t="s">
        <v>119</v>
      </c>
      <c r="D36" s="14">
        <v>9524994</v>
      </c>
      <c r="E36" s="14">
        <f>E37+E38</f>
        <v>9554</v>
      </c>
      <c r="F36" s="14">
        <f t="shared" si="0"/>
        <v>9534548</v>
      </c>
      <c r="G36" s="15">
        <f>F36-H36</f>
        <v>9376726</v>
      </c>
      <c r="H36" s="15">
        <v>157822</v>
      </c>
    </row>
    <row r="37" spans="1:8" ht="12.75">
      <c r="A37" s="16"/>
      <c r="B37" s="17" t="s">
        <v>121</v>
      </c>
      <c r="C37" s="18" t="s">
        <v>122</v>
      </c>
      <c r="D37" s="19">
        <v>4630129</v>
      </c>
      <c r="E37" s="20">
        <v>9554</v>
      </c>
      <c r="F37" s="21">
        <f t="shared" si="0"/>
        <v>4639683</v>
      </c>
      <c r="G37" s="20">
        <v>9054</v>
      </c>
      <c r="H37" s="20">
        <v>500</v>
      </c>
    </row>
    <row r="38" spans="1:8" ht="12.75" hidden="1">
      <c r="A38" s="16"/>
      <c r="B38" s="17" t="s">
        <v>271</v>
      </c>
      <c r="C38" s="18" t="s">
        <v>179</v>
      </c>
      <c r="D38" s="19">
        <v>25050</v>
      </c>
      <c r="E38" s="20">
        <v>0</v>
      </c>
      <c r="F38" s="21">
        <f>D38+E38</f>
        <v>25050</v>
      </c>
      <c r="G38" s="20">
        <v>-11009</v>
      </c>
      <c r="H38" s="20">
        <v>0</v>
      </c>
    </row>
    <row r="39" spans="1:8" ht="12.75" hidden="1">
      <c r="A39" s="11" t="s">
        <v>218</v>
      </c>
      <c r="B39" s="12"/>
      <c r="C39" s="13" t="s">
        <v>219</v>
      </c>
      <c r="D39" s="14">
        <v>1797991</v>
      </c>
      <c r="E39" s="14">
        <f>E40+E41+E51</f>
        <v>37000</v>
      </c>
      <c r="F39" s="14">
        <f>D39+E39</f>
        <v>1834991</v>
      </c>
      <c r="G39" s="15">
        <f>F39-H39</f>
        <v>1834991</v>
      </c>
      <c r="H39" s="15">
        <v>0</v>
      </c>
    </row>
    <row r="40" spans="1:8" ht="25.5" hidden="1">
      <c r="A40" s="78"/>
      <c r="B40" s="17" t="s">
        <v>273</v>
      </c>
      <c r="C40" s="18" t="s">
        <v>274</v>
      </c>
      <c r="D40" s="26">
        <v>164000</v>
      </c>
      <c r="E40" s="27">
        <v>0</v>
      </c>
      <c r="F40" s="21">
        <f>D40+E40</f>
        <v>164000</v>
      </c>
      <c r="G40" s="20">
        <v>30000</v>
      </c>
      <c r="H40" s="20">
        <v>0</v>
      </c>
    </row>
    <row r="41" spans="1:8" ht="12.75" hidden="1">
      <c r="A41" s="78"/>
      <c r="B41" s="24" t="s">
        <v>272</v>
      </c>
      <c r="C41" s="25" t="s">
        <v>179</v>
      </c>
      <c r="D41" s="26">
        <v>100000</v>
      </c>
      <c r="E41" s="27">
        <v>0</v>
      </c>
      <c r="F41" s="21">
        <f>D41+E41</f>
        <v>100000</v>
      </c>
      <c r="G41" s="20">
        <v>-30000</v>
      </c>
      <c r="H41" s="20">
        <v>0</v>
      </c>
    </row>
    <row r="42" spans="1:8" ht="12.75" hidden="1">
      <c r="A42" s="11" t="s">
        <v>265</v>
      </c>
      <c r="B42" s="12"/>
      <c r="C42" s="13" t="s">
        <v>266</v>
      </c>
      <c r="D42" s="14">
        <v>156493</v>
      </c>
      <c r="E42" s="14">
        <f>E43</f>
        <v>0</v>
      </c>
      <c r="F42" s="14">
        <f t="shared" si="0"/>
        <v>156493</v>
      </c>
      <c r="G42" s="15">
        <f>F42-H42</f>
        <v>156493</v>
      </c>
      <c r="H42" s="15">
        <v>0</v>
      </c>
    </row>
    <row r="43" spans="1:8" ht="12.75" hidden="1">
      <c r="A43" s="16"/>
      <c r="B43" s="17" t="s">
        <v>267</v>
      </c>
      <c r="C43" s="18" t="s">
        <v>268</v>
      </c>
      <c r="D43" s="19">
        <v>13160</v>
      </c>
      <c r="E43" s="20">
        <v>0</v>
      </c>
      <c r="F43" s="21">
        <f t="shared" si="0"/>
        <v>13160</v>
      </c>
      <c r="G43" s="20">
        <v>4509</v>
      </c>
      <c r="H43" s="20">
        <v>0</v>
      </c>
    </row>
    <row r="44" spans="1:8" ht="12.75" hidden="1">
      <c r="A44" s="23"/>
      <c r="B44" s="24" t="s">
        <v>59</v>
      </c>
      <c r="C44" s="25" t="s">
        <v>197</v>
      </c>
      <c r="D44" s="26">
        <v>697078</v>
      </c>
      <c r="E44" s="27">
        <v>0</v>
      </c>
      <c r="F44" s="21">
        <f t="shared" si="0"/>
        <v>697078</v>
      </c>
      <c r="G44" s="20">
        <v>0</v>
      </c>
      <c r="H44" s="20">
        <v>14000</v>
      </c>
    </row>
    <row r="45" spans="1:8" ht="12.75" hidden="1">
      <c r="A45" s="23"/>
      <c r="B45" s="24" t="s">
        <v>123</v>
      </c>
      <c r="C45" s="25" t="s">
        <v>124</v>
      </c>
      <c r="D45" s="26">
        <v>2017561</v>
      </c>
      <c r="E45" s="27">
        <v>0</v>
      </c>
      <c r="F45" s="21">
        <f t="shared" si="0"/>
        <v>2017561</v>
      </c>
      <c r="G45" s="20">
        <v>86952</v>
      </c>
      <c r="H45" s="20">
        <v>0</v>
      </c>
    </row>
    <row r="46" spans="1:8" ht="12.75" hidden="1">
      <c r="A46" s="23"/>
      <c r="B46" s="24" t="s">
        <v>198</v>
      </c>
      <c r="C46" s="25" t="s">
        <v>199</v>
      </c>
      <c r="D46" s="26">
        <v>34085</v>
      </c>
      <c r="E46" s="27">
        <v>0</v>
      </c>
      <c r="F46" s="21">
        <f t="shared" si="0"/>
        <v>34085</v>
      </c>
      <c r="G46" s="20">
        <v>11913</v>
      </c>
      <c r="H46" s="20">
        <v>0</v>
      </c>
    </row>
    <row r="47" spans="1:8" ht="12.75" hidden="1">
      <c r="A47" s="11" t="s">
        <v>218</v>
      </c>
      <c r="B47" s="12"/>
      <c r="C47" s="13" t="s">
        <v>219</v>
      </c>
      <c r="D47" s="14">
        <v>1789091</v>
      </c>
      <c r="E47" s="14">
        <f>E48+E49+E50</f>
        <v>0</v>
      </c>
      <c r="F47" s="14">
        <f>D47+E47</f>
        <v>1789091</v>
      </c>
      <c r="G47" s="15">
        <f>F47-H47</f>
        <v>1789091</v>
      </c>
      <c r="H47" s="15">
        <v>0</v>
      </c>
    </row>
    <row r="48" spans="1:8" ht="12.75" hidden="1">
      <c r="A48" s="16"/>
      <c r="B48" s="17" t="s">
        <v>221</v>
      </c>
      <c r="C48" s="18" t="s">
        <v>222</v>
      </c>
      <c r="D48" s="19">
        <v>29600</v>
      </c>
      <c r="E48" s="20">
        <v>0</v>
      </c>
      <c r="F48" s="21">
        <f>D48+E48</f>
        <v>29600</v>
      </c>
      <c r="G48" s="20">
        <v>736</v>
      </c>
      <c r="H48" s="20">
        <v>0</v>
      </c>
    </row>
    <row r="49" spans="1:8" ht="38.25" hidden="1">
      <c r="A49" s="16"/>
      <c r="B49" s="17" t="s">
        <v>223</v>
      </c>
      <c r="C49" s="18" t="s">
        <v>224</v>
      </c>
      <c r="D49" s="19">
        <v>1292000</v>
      </c>
      <c r="E49" s="20">
        <v>0</v>
      </c>
      <c r="F49" s="21">
        <f>D49+E49</f>
        <v>1292000</v>
      </c>
      <c r="G49" s="20">
        <v>0</v>
      </c>
      <c r="H49" s="20">
        <v>0</v>
      </c>
    </row>
    <row r="50" spans="1:8" ht="12.75" hidden="1">
      <c r="A50" s="16"/>
      <c r="B50" s="17" t="s">
        <v>225</v>
      </c>
      <c r="C50" s="18" t="s">
        <v>220</v>
      </c>
      <c r="D50" s="19">
        <v>0</v>
      </c>
      <c r="E50" s="20">
        <v>0</v>
      </c>
      <c r="F50" s="20">
        <f>D50+E50</f>
        <v>0</v>
      </c>
      <c r="G50" s="20">
        <v>1031</v>
      </c>
      <c r="H50" s="20">
        <v>0</v>
      </c>
    </row>
    <row r="51" spans="1:8" ht="12.75">
      <c r="A51" s="11" t="s">
        <v>200</v>
      </c>
      <c r="B51" s="12"/>
      <c r="C51" s="13" t="s">
        <v>201</v>
      </c>
      <c r="D51" s="14">
        <v>675969</v>
      </c>
      <c r="E51" s="14">
        <f>E52+E53+E54</f>
        <v>37000</v>
      </c>
      <c r="F51" s="14">
        <f t="shared" si="0"/>
        <v>712969</v>
      </c>
      <c r="G51" s="15">
        <f>F51-H51</f>
        <v>615519</v>
      </c>
      <c r="H51" s="15">
        <v>97450</v>
      </c>
    </row>
    <row r="52" spans="1:8" ht="12.75">
      <c r="A52" s="16"/>
      <c r="B52" s="17" t="s">
        <v>305</v>
      </c>
      <c r="C52" s="18" t="s">
        <v>306</v>
      </c>
      <c r="D52" s="19">
        <v>0</v>
      </c>
      <c r="E52" s="20">
        <v>37000</v>
      </c>
      <c r="F52" s="21">
        <f t="shared" si="0"/>
        <v>37000</v>
      </c>
      <c r="G52" s="20">
        <v>0</v>
      </c>
      <c r="H52" s="20">
        <v>37000</v>
      </c>
    </row>
    <row r="53" spans="1:8" ht="12.75" hidden="1">
      <c r="A53" s="23"/>
      <c r="B53" s="24" t="s">
        <v>202</v>
      </c>
      <c r="C53" s="25" t="s">
        <v>203</v>
      </c>
      <c r="D53" s="26">
        <v>484950</v>
      </c>
      <c r="E53" s="27">
        <v>0</v>
      </c>
      <c r="F53" s="21">
        <f t="shared" si="0"/>
        <v>484950</v>
      </c>
      <c r="G53" s="20">
        <v>3000</v>
      </c>
      <c r="H53" s="20">
        <v>0</v>
      </c>
    </row>
    <row r="54" spans="1:8" ht="12.75" hidden="1">
      <c r="A54" s="23"/>
      <c r="B54" s="24" t="s">
        <v>204</v>
      </c>
      <c r="C54" s="25" t="s">
        <v>179</v>
      </c>
      <c r="D54" s="26">
        <v>0</v>
      </c>
      <c r="E54" s="27">
        <v>0</v>
      </c>
      <c r="F54" s="21">
        <f t="shared" si="0"/>
        <v>0</v>
      </c>
      <c r="G54" s="20">
        <f>F54-H54</f>
        <v>0</v>
      </c>
      <c r="H54" s="20">
        <v>0</v>
      </c>
    </row>
    <row r="55" spans="1:8" ht="12.75" hidden="1">
      <c r="A55" s="11" t="s">
        <v>205</v>
      </c>
      <c r="B55" s="12"/>
      <c r="C55" s="13" t="s">
        <v>206</v>
      </c>
      <c r="D55" s="14">
        <v>0</v>
      </c>
      <c r="E55" s="14">
        <f>E56</f>
        <v>0</v>
      </c>
      <c r="F55" s="14">
        <f t="shared" si="0"/>
        <v>0</v>
      </c>
      <c r="G55" s="15">
        <f>F55-H55</f>
        <v>0</v>
      </c>
      <c r="H55" s="15">
        <v>0</v>
      </c>
    </row>
    <row r="56" spans="1:8" ht="12.75" hidden="1">
      <c r="A56" s="16"/>
      <c r="B56" s="17" t="s">
        <v>207</v>
      </c>
      <c r="C56" s="18" t="s">
        <v>208</v>
      </c>
      <c r="D56" s="19">
        <v>0</v>
      </c>
      <c r="E56" s="20">
        <v>0</v>
      </c>
      <c r="F56" s="21">
        <f t="shared" si="0"/>
        <v>0</v>
      </c>
      <c r="G56" s="20">
        <f>F56-H56</f>
        <v>0</v>
      </c>
      <c r="H56" s="20">
        <v>0</v>
      </c>
    </row>
    <row r="57" spans="1:8" ht="12.75" hidden="1">
      <c r="A57" s="11" t="s">
        <v>200</v>
      </c>
      <c r="B57" s="12"/>
      <c r="C57" s="13" t="s">
        <v>201</v>
      </c>
      <c r="D57" s="14">
        <v>671969</v>
      </c>
      <c r="E57" s="14">
        <v>0</v>
      </c>
      <c r="F57" s="14">
        <f>D57+E57</f>
        <v>671969</v>
      </c>
      <c r="G57" s="15">
        <f>F57-H57</f>
        <v>611519</v>
      </c>
      <c r="H57" s="15">
        <v>60450</v>
      </c>
    </row>
    <row r="58" spans="1:8" ht="12.75" hidden="1">
      <c r="A58" s="16"/>
      <c r="B58" s="17" t="s">
        <v>202</v>
      </c>
      <c r="C58" s="18" t="s">
        <v>203</v>
      </c>
      <c r="D58" s="19">
        <v>487950</v>
      </c>
      <c r="E58" s="20">
        <v>0</v>
      </c>
      <c r="F58" s="21">
        <f>D58+E58</f>
        <v>487950</v>
      </c>
      <c r="G58" s="20">
        <v>0</v>
      </c>
      <c r="H58" s="20">
        <v>4000</v>
      </c>
    </row>
    <row r="59" spans="1:8" ht="12.75" hidden="1">
      <c r="A59" s="16"/>
      <c r="B59" s="17" t="s">
        <v>59</v>
      </c>
      <c r="C59" s="18" t="s">
        <v>197</v>
      </c>
      <c r="D59" s="19">
        <v>742278</v>
      </c>
      <c r="E59" s="20">
        <v>0</v>
      </c>
      <c r="F59" s="21">
        <f>D59+E59</f>
        <v>742278</v>
      </c>
      <c r="G59" s="20">
        <v>-3782</v>
      </c>
      <c r="H59" s="20">
        <v>3782</v>
      </c>
    </row>
    <row r="60" spans="1:8" ht="12.75">
      <c r="A60" s="283" t="s">
        <v>18</v>
      </c>
      <c r="B60" s="284"/>
      <c r="C60" s="285"/>
      <c r="D60" s="29">
        <v>21167138</v>
      </c>
      <c r="E60" s="29">
        <f>E10+E30+E36+E51</f>
        <v>72004</v>
      </c>
      <c r="F60" s="29">
        <f t="shared" si="0"/>
        <v>21239142</v>
      </c>
      <c r="G60" s="29">
        <f>F60-H60</f>
        <v>15824455</v>
      </c>
      <c r="H60" s="30">
        <v>5414687</v>
      </c>
    </row>
    <row r="61" spans="1:8" ht="12.75">
      <c r="A61" s="160"/>
      <c r="B61" s="160"/>
      <c r="C61" s="160"/>
      <c r="D61" s="161"/>
      <c r="E61" s="161"/>
      <c r="F61" s="161"/>
      <c r="G61" s="161"/>
      <c r="H61" s="161"/>
    </row>
    <row r="62" spans="1:8" ht="12.75">
      <c r="A62" s="160"/>
      <c r="B62" s="160"/>
      <c r="C62" s="160"/>
      <c r="D62" s="161"/>
      <c r="E62" s="161"/>
      <c r="F62" s="161"/>
      <c r="G62" s="161"/>
      <c r="H62" s="161"/>
    </row>
    <row r="64" ht="12.75">
      <c r="A64" s="40"/>
    </row>
    <row r="65" ht="12.75">
      <c r="A65" s="52"/>
    </row>
    <row r="66" ht="15.75">
      <c r="J66" s="31"/>
    </row>
  </sheetData>
  <sheetProtection/>
  <mergeCells count="8">
    <mergeCell ref="A60:C60"/>
    <mergeCell ref="G6:H6"/>
    <mergeCell ref="D6:F7"/>
    <mergeCell ref="D9:F9"/>
    <mergeCell ref="D5:H5"/>
    <mergeCell ref="C6:C7"/>
    <mergeCell ref="B6:B7"/>
    <mergeCell ref="A6:A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D1">
      <selection activeCell="O56" sqref="O56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26.140625" style="0" customWidth="1"/>
    <col min="4" max="4" width="9.8515625" style="0" customWidth="1"/>
    <col min="6" max="6" width="10.140625" style="0" customWidth="1"/>
    <col min="7" max="7" width="10.28125" style="0" customWidth="1"/>
    <col min="8" max="8" width="10.7109375" style="0" customWidth="1"/>
  </cols>
  <sheetData>
    <row r="1" spans="1:14" ht="12" customHeight="1">
      <c r="A1" s="32"/>
      <c r="B1" s="33"/>
      <c r="C1" s="33"/>
      <c r="D1" s="33"/>
      <c r="E1" s="33"/>
      <c r="F1" s="33"/>
      <c r="G1" s="34"/>
      <c r="H1" s="35"/>
      <c r="I1" s="36"/>
      <c r="J1" s="37"/>
      <c r="K1" s="37"/>
      <c r="L1" s="37"/>
      <c r="M1" s="38"/>
      <c r="N1" s="38" t="s">
        <v>303</v>
      </c>
    </row>
    <row r="2" spans="1:14" ht="15.75" customHeight="1">
      <c r="A2" s="32"/>
      <c r="B2" s="33"/>
      <c r="C2" s="33"/>
      <c r="D2" s="33"/>
      <c r="E2" s="33"/>
      <c r="F2" s="33"/>
      <c r="G2" s="36"/>
      <c r="H2" s="35"/>
      <c r="I2" s="36"/>
      <c r="J2" s="37"/>
      <c r="K2" s="37"/>
      <c r="L2" s="37"/>
      <c r="M2" s="38"/>
      <c r="N2" s="38" t="s">
        <v>26</v>
      </c>
    </row>
    <row r="3" spans="1:10" ht="18" customHeight="1">
      <c r="A3" s="39"/>
      <c r="B3" s="39"/>
      <c r="C3" s="39"/>
      <c r="D3" s="39"/>
      <c r="E3" s="39"/>
      <c r="F3" s="39"/>
      <c r="G3" s="39"/>
      <c r="H3" s="39"/>
      <c r="I3" s="40"/>
      <c r="J3" s="40"/>
    </row>
    <row r="4" spans="1:10" ht="17.25" customHeight="1">
      <c r="A4" s="41"/>
      <c r="B4" s="41"/>
      <c r="C4" s="41"/>
      <c r="D4" s="41"/>
      <c r="E4" s="41"/>
      <c r="F4" s="41"/>
      <c r="G4" s="42" t="s">
        <v>16</v>
      </c>
      <c r="H4" s="40"/>
      <c r="I4" s="43"/>
      <c r="J4" s="44"/>
    </row>
    <row r="5" spans="1:14" ht="12.75">
      <c r="A5" s="300" t="s">
        <v>0</v>
      </c>
      <c r="B5" s="300" t="s">
        <v>3</v>
      </c>
      <c r="C5" s="300" t="s">
        <v>6</v>
      </c>
      <c r="D5" s="288" t="s">
        <v>1</v>
      </c>
      <c r="E5" s="289"/>
      <c r="F5" s="290"/>
      <c r="G5" s="300" t="s">
        <v>9</v>
      </c>
      <c r="H5" s="302" t="s">
        <v>7</v>
      </c>
      <c r="I5" s="303"/>
      <c r="J5" s="300" t="s">
        <v>10</v>
      </c>
      <c r="K5" s="300" t="s">
        <v>11</v>
      </c>
      <c r="L5" s="300" t="s">
        <v>13</v>
      </c>
      <c r="M5" s="300" t="s">
        <v>14</v>
      </c>
      <c r="N5" s="300" t="s">
        <v>15</v>
      </c>
    </row>
    <row r="6" spans="1:14" ht="55.5" customHeight="1">
      <c r="A6" s="301"/>
      <c r="B6" s="301"/>
      <c r="C6" s="301"/>
      <c r="D6" s="291"/>
      <c r="E6" s="292"/>
      <c r="F6" s="293"/>
      <c r="G6" s="301"/>
      <c r="H6" s="46" t="s">
        <v>17</v>
      </c>
      <c r="I6" s="46" t="s">
        <v>12</v>
      </c>
      <c r="J6" s="301"/>
      <c r="K6" s="301"/>
      <c r="L6" s="301"/>
      <c r="M6" s="301"/>
      <c r="N6" s="301"/>
    </row>
    <row r="7" spans="1:14" ht="12.75">
      <c r="A7" s="45"/>
      <c r="B7" s="45"/>
      <c r="C7" s="45"/>
      <c r="D7" s="45" t="s">
        <v>21</v>
      </c>
      <c r="E7" s="45" t="s">
        <v>22</v>
      </c>
      <c r="F7" s="45" t="s">
        <v>24</v>
      </c>
      <c r="G7" s="45"/>
      <c r="H7" s="45"/>
      <c r="I7" s="45"/>
      <c r="J7" s="45"/>
      <c r="K7" s="45"/>
      <c r="L7" s="45"/>
      <c r="M7" s="45"/>
      <c r="N7" s="45"/>
    </row>
    <row r="8" spans="1:14" ht="12.75">
      <c r="A8" s="47">
        <v>1</v>
      </c>
      <c r="B8" s="47">
        <v>2</v>
      </c>
      <c r="C8" s="47">
        <v>3</v>
      </c>
      <c r="D8" s="294">
        <v>4</v>
      </c>
      <c r="E8" s="295"/>
      <c r="F8" s="296"/>
      <c r="G8" s="47">
        <v>5</v>
      </c>
      <c r="H8" s="47">
        <v>6</v>
      </c>
      <c r="I8" s="47">
        <v>7</v>
      </c>
      <c r="J8" s="47">
        <v>8</v>
      </c>
      <c r="K8" s="47">
        <v>9</v>
      </c>
      <c r="L8" s="47">
        <v>10</v>
      </c>
      <c r="M8" s="47">
        <v>11</v>
      </c>
      <c r="N8" s="47">
        <v>12</v>
      </c>
    </row>
    <row r="9" spans="1:14" ht="27" customHeight="1">
      <c r="A9" s="11" t="s">
        <v>180</v>
      </c>
      <c r="B9" s="12"/>
      <c r="C9" s="13" t="s">
        <v>304</v>
      </c>
      <c r="D9" s="14">
        <v>358447</v>
      </c>
      <c r="E9" s="14">
        <f>E10+E11</f>
        <v>25000</v>
      </c>
      <c r="F9" s="55">
        <f>D9+E9</f>
        <v>383447</v>
      </c>
      <c r="G9" s="178">
        <f>H9+I9</f>
        <v>358447</v>
      </c>
      <c r="H9" s="48">
        <v>0</v>
      </c>
      <c r="I9" s="48">
        <v>358447</v>
      </c>
      <c r="J9" s="48">
        <v>20000</v>
      </c>
      <c r="K9" s="48">
        <v>5000</v>
      </c>
      <c r="L9" s="48">
        <v>0</v>
      </c>
      <c r="M9" s="48">
        <v>0</v>
      </c>
      <c r="N9" s="48">
        <v>0</v>
      </c>
    </row>
    <row r="10" spans="1:14" s="22" customFormat="1" ht="12.75">
      <c r="A10" s="16"/>
      <c r="B10" s="17" t="s">
        <v>183</v>
      </c>
      <c r="C10" s="18" t="s">
        <v>184</v>
      </c>
      <c r="D10" s="19">
        <v>338447</v>
      </c>
      <c r="E10" s="20">
        <v>25000</v>
      </c>
      <c r="F10" s="21">
        <f>D10+E10</f>
        <v>363447</v>
      </c>
      <c r="G10" s="28">
        <f>H10+I10</f>
        <v>25000</v>
      </c>
      <c r="H10" s="49">
        <v>0</v>
      </c>
      <c r="I10" s="49">
        <v>25000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</row>
    <row r="11" spans="1:14" ht="12.75" hidden="1">
      <c r="A11" s="23"/>
      <c r="B11" s="24" t="s">
        <v>178</v>
      </c>
      <c r="C11" s="25" t="s">
        <v>179</v>
      </c>
      <c r="D11" s="19">
        <v>2077561</v>
      </c>
      <c r="E11" s="20">
        <v>0</v>
      </c>
      <c r="F11" s="21">
        <f>D11+E11</f>
        <v>2077561</v>
      </c>
      <c r="G11" s="49">
        <v>1922061</v>
      </c>
      <c r="H11" s="49">
        <v>1594317</v>
      </c>
      <c r="I11" s="49">
        <v>327744</v>
      </c>
      <c r="J11" s="49">
        <v>0</v>
      </c>
      <c r="K11" s="49">
        <v>95500</v>
      </c>
      <c r="L11" s="49">
        <v>0</v>
      </c>
      <c r="M11" s="49">
        <v>0</v>
      </c>
      <c r="N11" s="49">
        <v>0</v>
      </c>
    </row>
    <row r="12" spans="1:14" s="174" customFormat="1" ht="12" customHeight="1">
      <c r="A12" s="11" t="s">
        <v>55</v>
      </c>
      <c r="B12" s="12"/>
      <c r="C12" s="13" t="s">
        <v>191</v>
      </c>
      <c r="D12" s="178">
        <v>2189083</v>
      </c>
      <c r="E12" s="178">
        <f>E13</f>
        <v>450</v>
      </c>
      <c r="F12" s="178">
        <f>D12+E12</f>
        <v>2189533</v>
      </c>
      <c r="G12" s="178">
        <f>H12+I12</f>
        <v>2028737</v>
      </c>
      <c r="H12" s="178">
        <v>1557492</v>
      </c>
      <c r="I12" s="178">
        <v>471245</v>
      </c>
      <c r="J12" s="48">
        <v>0</v>
      </c>
      <c r="K12" s="48">
        <v>160796</v>
      </c>
      <c r="L12" s="48">
        <v>0</v>
      </c>
      <c r="M12" s="48">
        <v>0</v>
      </c>
      <c r="N12" s="48">
        <v>0</v>
      </c>
    </row>
    <row r="13" spans="1:14" ht="12.75">
      <c r="A13" s="78"/>
      <c r="B13" s="24" t="s">
        <v>56</v>
      </c>
      <c r="C13" s="25" t="s">
        <v>192</v>
      </c>
      <c r="D13" s="19">
        <v>1895862</v>
      </c>
      <c r="E13" s="26">
        <v>450</v>
      </c>
      <c r="F13" s="21">
        <f>D13+E13</f>
        <v>1896312</v>
      </c>
      <c r="G13" s="28">
        <f>H13+I13</f>
        <v>450</v>
      </c>
      <c r="H13" s="49">
        <v>450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</row>
    <row r="14" spans="1:14" ht="12.75" hidden="1">
      <c r="A14" s="78"/>
      <c r="B14" s="17" t="s">
        <v>178</v>
      </c>
      <c r="C14" s="18" t="s">
        <v>179</v>
      </c>
      <c r="D14" s="26">
        <v>99996</v>
      </c>
      <c r="E14" s="26">
        <v>0</v>
      </c>
      <c r="F14" s="26">
        <f aca="true" t="shared" si="0" ref="F14:F39">D14+E14</f>
        <v>99996</v>
      </c>
      <c r="G14" s="26">
        <f aca="true" t="shared" si="1" ref="G14:G44">H14+I14</f>
        <v>20000</v>
      </c>
      <c r="H14" s="26">
        <v>18780</v>
      </c>
      <c r="I14" s="26">
        <v>1220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</row>
    <row r="15" spans="1:14" ht="18.75" customHeight="1">
      <c r="A15" s="11" t="s">
        <v>58</v>
      </c>
      <c r="B15" s="12"/>
      <c r="C15" s="13" t="s">
        <v>119</v>
      </c>
      <c r="D15" s="178">
        <v>9367672</v>
      </c>
      <c r="E15" s="178">
        <f>E16+E17</f>
        <v>9054</v>
      </c>
      <c r="F15" s="178">
        <f t="shared" si="0"/>
        <v>9376726</v>
      </c>
      <c r="G15" s="178">
        <f t="shared" si="1"/>
        <v>8464493</v>
      </c>
      <c r="H15" s="178">
        <v>6193516</v>
      </c>
      <c r="I15" s="178">
        <v>2270977</v>
      </c>
      <c r="J15" s="48">
        <v>362514</v>
      </c>
      <c r="K15" s="48">
        <v>369380</v>
      </c>
      <c r="L15" s="48">
        <v>180339</v>
      </c>
      <c r="M15" s="48">
        <v>0</v>
      </c>
      <c r="N15" s="48">
        <v>0</v>
      </c>
    </row>
    <row r="16" spans="1:14" ht="15" customHeight="1">
      <c r="A16" s="16"/>
      <c r="B16" s="17" t="s">
        <v>121</v>
      </c>
      <c r="C16" s="18" t="s">
        <v>122</v>
      </c>
      <c r="D16" s="19">
        <v>4516629</v>
      </c>
      <c r="E16" s="26">
        <v>9054</v>
      </c>
      <c r="F16" s="26">
        <f t="shared" si="0"/>
        <v>4525683</v>
      </c>
      <c r="G16" s="28">
        <f>H16+I16</f>
        <v>9054</v>
      </c>
      <c r="H16" s="49">
        <v>0</v>
      </c>
      <c r="I16" s="49">
        <v>9054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</row>
    <row r="17" spans="1:14" ht="25.5" hidden="1">
      <c r="A17" s="16"/>
      <c r="B17" s="17" t="s">
        <v>249</v>
      </c>
      <c r="C17" s="18" t="s">
        <v>250</v>
      </c>
      <c r="D17" s="26">
        <v>1011822</v>
      </c>
      <c r="E17" s="26">
        <v>0</v>
      </c>
      <c r="F17" s="26">
        <f t="shared" si="0"/>
        <v>1011822</v>
      </c>
      <c r="G17" s="26">
        <f t="shared" si="1"/>
        <v>-14000</v>
      </c>
      <c r="H17" s="26">
        <v>-14000</v>
      </c>
      <c r="I17" s="26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</row>
    <row r="18" spans="1:14" ht="38.25" hidden="1">
      <c r="A18" s="11" t="s">
        <v>195</v>
      </c>
      <c r="B18" s="12"/>
      <c r="C18" s="13" t="s">
        <v>196</v>
      </c>
      <c r="D18" s="178">
        <v>197498</v>
      </c>
      <c r="E18" s="178">
        <f>E19+E23</f>
        <v>0</v>
      </c>
      <c r="F18" s="178">
        <f t="shared" si="0"/>
        <v>197498</v>
      </c>
      <c r="G18" s="178">
        <f t="shared" si="1"/>
        <v>176553</v>
      </c>
      <c r="H18" s="178">
        <v>76033</v>
      </c>
      <c r="I18" s="178">
        <v>100520</v>
      </c>
      <c r="J18" s="48">
        <v>0</v>
      </c>
      <c r="K18" s="48">
        <v>18500</v>
      </c>
      <c r="L18" s="48">
        <v>0</v>
      </c>
      <c r="M18" s="48">
        <v>0</v>
      </c>
      <c r="N18" s="48">
        <v>0</v>
      </c>
    </row>
    <row r="19" spans="1:14" ht="12.75" hidden="1">
      <c r="A19" s="16"/>
      <c r="B19" s="17" t="s">
        <v>253</v>
      </c>
      <c r="C19" s="18" t="s">
        <v>254</v>
      </c>
      <c r="D19" s="19">
        <v>184798</v>
      </c>
      <c r="E19" s="26">
        <v>0</v>
      </c>
      <c r="F19" s="26">
        <f t="shared" si="0"/>
        <v>184798</v>
      </c>
      <c r="G19" s="26">
        <f>H19+I19</f>
        <v>-2445</v>
      </c>
      <c r="H19" s="26">
        <v>0</v>
      </c>
      <c r="I19" s="26">
        <v>-2445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</row>
    <row r="20" spans="1:14" s="174" customFormat="1" ht="102" hidden="1">
      <c r="A20" s="11" t="s">
        <v>258</v>
      </c>
      <c r="B20" s="12"/>
      <c r="C20" s="218" t="s">
        <v>259</v>
      </c>
      <c r="D20" s="178">
        <v>101800</v>
      </c>
      <c r="E20" s="178">
        <f>E21+E22</f>
        <v>0</v>
      </c>
      <c r="F20" s="178">
        <f t="shared" si="0"/>
        <v>101800</v>
      </c>
      <c r="G20" s="178">
        <f t="shared" si="1"/>
        <v>106800</v>
      </c>
      <c r="H20" s="178">
        <v>90800</v>
      </c>
      <c r="I20" s="178">
        <v>16000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</row>
    <row r="21" spans="1:14" s="22" customFormat="1" ht="38.25" hidden="1">
      <c r="A21" s="16"/>
      <c r="B21" s="17" t="s">
        <v>263</v>
      </c>
      <c r="C21" s="18" t="s">
        <v>264</v>
      </c>
      <c r="D21" s="28">
        <v>101800</v>
      </c>
      <c r="E21" s="28">
        <v>0</v>
      </c>
      <c r="F21" s="28">
        <f t="shared" si="0"/>
        <v>101800</v>
      </c>
      <c r="G21" s="28">
        <f t="shared" si="1"/>
        <v>5000</v>
      </c>
      <c r="H21" s="28">
        <v>5000</v>
      </c>
      <c r="I21" s="28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</row>
    <row r="22" spans="1:14" ht="25.5" hidden="1">
      <c r="A22" s="23"/>
      <c r="B22" s="24" t="s">
        <v>193</v>
      </c>
      <c r="C22" s="25" t="s">
        <v>194</v>
      </c>
      <c r="D22" s="19">
        <v>35000</v>
      </c>
      <c r="E22" s="26">
        <v>0</v>
      </c>
      <c r="F22" s="28">
        <f t="shared" si="0"/>
        <v>35000</v>
      </c>
      <c r="G22" s="28">
        <f t="shared" si="1"/>
        <v>11788</v>
      </c>
      <c r="H22" s="26">
        <v>0</v>
      </c>
      <c r="I22" s="26">
        <v>11788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</row>
    <row r="23" spans="1:14" ht="12.75" hidden="1">
      <c r="A23" s="222"/>
      <c r="B23" s="17" t="s">
        <v>253</v>
      </c>
      <c r="C23" s="18" t="s">
        <v>254</v>
      </c>
      <c r="D23" s="19">
        <v>173563</v>
      </c>
      <c r="E23" s="26">
        <v>0</v>
      </c>
      <c r="F23" s="26">
        <f>D23+E23</f>
        <v>173563</v>
      </c>
      <c r="G23" s="26">
        <f>H23+I23</f>
        <v>0</v>
      </c>
      <c r="H23" s="26">
        <v>0</v>
      </c>
      <c r="I23" s="26">
        <v>0</v>
      </c>
      <c r="J23" s="49">
        <v>0</v>
      </c>
      <c r="K23" s="49">
        <v>5000</v>
      </c>
      <c r="L23" s="49">
        <v>0</v>
      </c>
      <c r="M23" s="49">
        <v>0</v>
      </c>
      <c r="N23" s="49">
        <v>0</v>
      </c>
    </row>
    <row r="24" spans="1:14" s="174" customFormat="1" ht="12.75" hidden="1">
      <c r="A24" s="11" t="s">
        <v>58</v>
      </c>
      <c r="B24" s="12"/>
      <c r="C24" s="13" t="s">
        <v>119</v>
      </c>
      <c r="D24" s="178">
        <v>9367672</v>
      </c>
      <c r="E24" s="178">
        <f>E25+E47</f>
        <v>0</v>
      </c>
      <c r="F24" s="178">
        <f t="shared" si="0"/>
        <v>9367672</v>
      </c>
      <c r="G24" s="178">
        <f t="shared" si="1"/>
        <v>8451657</v>
      </c>
      <c r="H24" s="178">
        <v>6193516</v>
      </c>
      <c r="I24" s="178">
        <v>2258141</v>
      </c>
      <c r="J24" s="48">
        <v>362514</v>
      </c>
      <c r="K24" s="48">
        <v>369380</v>
      </c>
      <c r="L24" s="48">
        <v>180339</v>
      </c>
      <c r="M24" s="48">
        <v>0</v>
      </c>
      <c r="N24" s="48">
        <v>0</v>
      </c>
    </row>
    <row r="25" spans="1:14" s="22" customFormat="1" ht="12.75" hidden="1">
      <c r="A25" s="16"/>
      <c r="B25" s="17" t="s">
        <v>121</v>
      </c>
      <c r="C25" s="18" t="s">
        <v>122</v>
      </c>
      <c r="D25" s="28">
        <v>4516629</v>
      </c>
      <c r="E25" s="28">
        <v>0</v>
      </c>
      <c r="F25" s="28">
        <f t="shared" si="0"/>
        <v>4516629</v>
      </c>
      <c r="G25" s="28">
        <f t="shared" si="1"/>
        <v>0</v>
      </c>
      <c r="H25" s="28">
        <v>-16000</v>
      </c>
      <c r="I25" s="28">
        <v>16000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</row>
    <row r="26" spans="1:14" s="22" customFormat="1" ht="25.5" customHeight="1" hidden="1">
      <c r="A26" s="16"/>
      <c r="B26" s="17" t="s">
        <v>249</v>
      </c>
      <c r="C26" s="18" t="s">
        <v>250</v>
      </c>
      <c r="D26" s="28">
        <v>997822</v>
      </c>
      <c r="E26" s="28">
        <v>0</v>
      </c>
      <c r="F26" s="28">
        <f>D26+E26</f>
        <v>997822</v>
      </c>
      <c r="G26" s="28">
        <f>H26+I26</f>
        <v>-1150</v>
      </c>
      <c r="H26" s="28">
        <v>-1150</v>
      </c>
      <c r="I26" s="28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</row>
    <row r="27" spans="1:14" s="22" customFormat="1" ht="25.5" customHeight="1" hidden="1">
      <c r="A27" s="16"/>
      <c r="B27" s="17" t="s">
        <v>123</v>
      </c>
      <c r="C27" s="18" t="s">
        <v>124</v>
      </c>
      <c r="D27" s="28">
        <v>2113796</v>
      </c>
      <c r="E27" s="28">
        <v>0</v>
      </c>
      <c r="F27" s="28">
        <f>D27+E27</f>
        <v>2113796</v>
      </c>
      <c r="G27" s="28">
        <f>H27+I27</f>
        <v>4260</v>
      </c>
      <c r="H27" s="28">
        <v>4260</v>
      </c>
      <c r="I27" s="28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</row>
    <row r="28" spans="1:14" s="22" customFormat="1" ht="13.5" customHeight="1" hidden="1">
      <c r="A28" s="16"/>
      <c r="B28" s="17" t="s">
        <v>269</v>
      </c>
      <c r="C28" s="18" t="s">
        <v>270</v>
      </c>
      <c r="D28" s="28">
        <v>334005</v>
      </c>
      <c r="E28" s="28">
        <v>0</v>
      </c>
      <c r="F28" s="28">
        <f>D28+E28</f>
        <v>334005</v>
      </c>
      <c r="G28" s="28">
        <f>H28+I28</f>
        <v>-7860</v>
      </c>
      <c r="H28" s="28">
        <v>0</v>
      </c>
      <c r="I28" s="28">
        <v>-7860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74" customFormat="1" ht="12.75" hidden="1">
      <c r="A29" s="11" t="s">
        <v>228</v>
      </c>
      <c r="B29" s="12"/>
      <c r="C29" s="13" t="s">
        <v>229</v>
      </c>
      <c r="D29" s="178">
        <v>107778</v>
      </c>
      <c r="E29" s="178">
        <f>E30</f>
        <v>0</v>
      </c>
      <c r="F29" s="178">
        <f t="shared" si="0"/>
        <v>107778</v>
      </c>
      <c r="G29" s="178">
        <f t="shared" si="1"/>
        <v>82778</v>
      </c>
      <c r="H29" s="178">
        <v>12620</v>
      </c>
      <c r="I29" s="178">
        <v>70158</v>
      </c>
      <c r="J29" s="48">
        <v>13991</v>
      </c>
      <c r="K29" s="48">
        <v>0</v>
      </c>
      <c r="L29" s="48">
        <v>0</v>
      </c>
      <c r="M29" s="48">
        <v>0</v>
      </c>
      <c r="N29" s="48">
        <v>0</v>
      </c>
    </row>
    <row r="30" spans="1:14" ht="12.75" hidden="1">
      <c r="A30" s="16"/>
      <c r="B30" s="17" t="s">
        <v>271</v>
      </c>
      <c r="C30" s="18" t="s">
        <v>179</v>
      </c>
      <c r="D30" s="26">
        <v>25050</v>
      </c>
      <c r="E30" s="26">
        <v>0</v>
      </c>
      <c r="F30" s="26">
        <f t="shared" si="0"/>
        <v>25050</v>
      </c>
      <c r="G30" s="26">
        <f t="shared" si="1"/>
        <v>0</v>
      </c>
      <c r="H30" s="26">
        <v>0</v>
      </c>
      <c r="I30" s="26">
        <v>0</v>
      </c>
      <c r="J30" s="50">
        <v>-11009</v>
      </c>
      <c r="K30" s="50">
        <v>0</v>
      </c>
      <c r="L30" s="50">
        <v>0</v>
      </c>
      <c r="M30" s="50">
        <v>0</v>
      </c>
      <c r="N30" s="50">
        <v>0</v>
      </c>
    </row>
    <row r="31" spans="1:14" s="22" customFormat="1" ht="25.5" hidden="1">
      <c r="A31" s="179"/>
      <c r="B31" s="24" t="s">
        <v>221</v>
      </c>
      <c r="C31" s="18" t="s">
        <v>222</v>
      </c>
      <c r="D31" s="28">
        <v>29600</v>
      </c>
      <c r="E31" s="28">
        <v>0</v>
      </c>
      <c r="F31" s="28">
        <f t="shared" si="0"/>
        <v>29600</v>
      </c>
      <c r="G31" s="28">
        <f t="shared" si="1"/>
        <v>736</v>
      </c>
      <c r="H31" s="28">
        <v>736</v>
      </c>
      <c r="I31" s="28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</row>
    <row r="32" spans="1:14" ht="12.75" hidden="1">
      <c r="A32" s="23"/>
      <c r="B32" s="24" t="s">
        <v>123</v>
      </c>
      <c r="C32" s="25" t="s">
        <v>124</v>
      </c>
      <c r="D32" s="19">
        <v>2017561</v>
      </c>
      <c r="E32" s="26">
        <v>0</v>
      </c>
      <c r="F32" s="26">
        <f t="shared" si="0"/>
        <v>2017561</v>
      </c>
      <c r="G32" s="26">
        <f t="shared" si="1"/>
        <v>86952</v>
      </c>
      <c r="H32" s="26">
        <v>60952</v>
      </c>
      <c r="I32" s="26">
        <v>26000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</row>
    <row r="33" spans="1:14" ht="25.5" hidden="1">
      <c r="A33" s="23"/>
      <c r="B33" s="24" t="s">
        <v>198</v>
      </c>
      <c r="C33" s="25" t="s">
        <v>199</v>
      </c>
      <c r="D33" s="26">
        <v>34085</v>
      </c>
      <c r="E33" s="26">
        <v>0</v>
      </c>
      <c r="F33" s="26">
        <f t="shared" si="0"/>
        <v>34085</v>
      </c>
      <c r="G33" s="26">
        <f t="shared" si="1"/>
        <v>11913</v>
      </c>
      <c r="H33" s="26">
        <v>0</v>
      </c>
      <c r="I33" s="26">
        <v>11913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</row>
    <row r="34" spans="1:14" ht="12.75" hidden="1">
      <c r="A34" s="222"/>
      <c r="B34" s="24" t="s">
        <v>123</v>
      </c>
      <c r="C34" s="18" t="s">
        <v>124</v>
      </c>
      <c r="D34" s="28">
        <v>2107060</v>
      </c>
      <c r="E34" s="28">
        <v>0</v>
      </c>
      <c r="F34" s="28">
        <f>D34+E34</f>
        <v>2107060</v>
      </c>
      <c r="G34" s="28">
        <f>H34+I34</f>
        <v>4736</v>
      </c>
      <c r="H34" s="28">
        <v>4736</v>
      </c>
      <c r="I34" s="28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</row>
    <row r="35" spans="1:14" ht="25.5" hidden="1">
      <c r="A35" s="222"/>
      <c r="B35" s="24" t="s">
        <v>225</v>
      </c>
      <c r="C35" s="18" t="s">
        <v>220</v>
      </c>
      <c r="D35" s="28">
        <v>0</v>
      </c>
      <c r="E35" s="28">
        <v>0</v>
      </c>
      <c r="F35" s="28">
        <f>D35+E35</f>
        <v>0</v>
      </c>
      <c r="G35" s="28">
        <f>H35+I35</f>
        <v>1031</v>
      </c>
      <c r="H35" s="28">
        <v>0</v>
      </c>
      <c r="I35" s="28">
        <v>1031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</row>
    <row r="36" spans="1:14" ht="12.75" hidden="1">
      <c r="A36" s="11" t="s">
        <v>218</v>
      </c>
      <c r="B36" s="12"/>
      <c r="C36" s="13" t="s">
        <v>219</v>
      </c>
      <c r="D36" s="178">
        <v>1797991</v>
      </c>
      <c r="E36" s="178">
        <f>E37+E38</f>
        <v>0</v>
      </c>
      <c r="F36" s="178">
        <f>D36+E36</f>
        <v>1797991</v>
      </c>
      <c r="G36" s="178">
        <f>H36+I36</f>
        <v>250246</v>
      </c>
      <c r="H36" s="178">
        <v>199175</v>
      </c>
      <c r="I36" s="178">
        <v>51071</v>
      </c>
      <c r="J36" s="48">
        <v>0</v>
      </c>
      <c r="K36" s="48">
        <v>1547745</v>
      </c>
      <c r="L36" s="48">
        <v>0</v>
      </c>
      <c r="M36" s="48">
        <v>0</v>
      </c>
      <c r="N36" s="48">
        <v>0</v>
      </c>
    </row>
    <row r="37" spans="1:14" ht="41.25" customHeight="1" hidden="1">
      <c r="A37" s="16"/>
      <c r="B37" s="17" t="s">
        <v>273</v>
      </c>
      <c r="C37" s="18" t="s">
        <v>274</v>
      </c>
      <c r="D37" s="28">
        <v>164000</v>
      </c>
      <c r="E37" s="28">
        <v>0</v>
      </c>
      <c r="F37" s="28">
        <f>D37+E37</f>
        <v>164000</v>
      </c>
      <c r="G37" s="28">
        <f>H37+I37</f>
        <v>0</v>
      </c>
      <c r="H37" s="28">
        <v>0</v>
      </c>
      <c r="I37" s="28">
        <v>0</v>
      </c>
      <c r="J37" s="49">
        <v>0</v>
      </c>
      <c r="K37" s="49">
        <v>30000</v>
      </c>
      <c r="L37" s="49">
        <v>0</v>
      </c>
      <c r="M37" s="49">
        <v>0</v>
      </c>
      <c r="N37" s="49">
        <v>0</v>
      </c>
    </row>
    <row r="38" spans="1:14" ht="12.75" hidden="1">
      <c r="A38" s="16"/>
      <c r="B38" s="17" t="s">
        <v>272</v>
      </c>
      <c r="C38" s="18" t="s">
        <v>179</v>
      </c>
      <c r="D38" s="28">
        <v>100000</v>
      </c>
      <c r="E38" s="28">
        <v>0</v>
      </c>
      <c r="F38" s="28">
        <f>D38+E38</f>
        <v>100000</v>
      </c>
      <c r="G38" s="28">
        <f>H38+I38</f>
        <v>0</v>
      </c>
      <c r="H38" s="28">
        <v>0</v>
      </c>
      <c r="I38" s="28">
        <v>0</v>
      </c>
      <c r="J38" s="49">
        <v>0</v>
      </c>
      <c r="K38" s="49">
        <v>-30000</v>
      </c>
      <c r="L38" s="49">
        <v>0</v>
      </c>
      <c r="M38" s="49">
        <v>0</v>
      </c>
      <c r="N38" s="49">
        <v>0</v>
      </c>
    </row>
    <row r="39" spans="1:14" ht="30" customHeight="1" hidden="1">
      <c r="A39" s="11" t="s">
        <v>265</v>
      </c>
      <c r="B39" s="12"/>
      <c r="C39" s="13" t="s">
        <v>266</v>
      </c>
      <c r="D39" s="178">
        <v>156493</v>
      </c>
      <c r="E39" s="178">
        <f>E41+E40+E42</f>
        <v>0</v>
      </c>
      <c r="F39" s="178">
        <f t="shared" si="0"/>
        <v>156493</v>
      </c>
      <c r="G39" s="178">
        <f t="shared" si="1"/>
        <v>143002</v>
      </c>
      <c r="H39" s="178">
        <v>117020</v>
      </c>
      <c r="I39" s="178">
        <v>25982</v>
      </c>
      <c r="J39" s="48">
        <v>0</v>
      </c>
      <c r="K39" s="48">
        <v>18000</v>
      </c>
      <c r="L39" s="48">
        <v>0</v>
      </c>
      <c r="M39" s="48">
        <v>0</v>
      </c>
      <c r="N39" s="48">
        <v>0</v>
      </c>
    </row>
    <row r="40" spans="1:14" ht="13.5" customHeight="1" hidden="1">
      <c r="A40" s="16"/>
      <c r="B40" s="17" t="s">
        <v>267</v>
      </c>
      <c r="C40" s="18" t="s">
        <v>268</v>
      </c>
      <c r="D40" s="19">
        <v>13160</v>
      </c>
      <c r="E40" s="26">
        <v>0</v>
      </c>
      <c r="F40" s="26">
        <f>E40+D40</f>
        <v>13160</v>
      </c>
      <c r="G40" s="26">
        <f t="shared" si="1"/>
        <v>0</v>
      </c>
      <c r="H40" s="26">
        <v>0</v>
      </c>
      <c r="I40" s="26">
        <v>0</v>
      </c>
      <c r="J40" s="49">
        <v>0</v>
      </c>
      <c r="K40" s="49">
        <v>4509</v>
      </c>
      <c r="L40" s="49">
        <v>0</v>
      </c>
      <c r="M40" s="49">
        <v>0</v>
      </c>
      <c r="N40" s="49">
        <v>0</v>
      </c>
    </row>
    <row r="41" spans="1:14" ht="25.5" hidden="1">
      <c r="A41" s="23"/>
      <c r="B41" s="24" t="s">
        <v>202</v>
      </c>
      <c r="C41" s="25" t="s">
        <v>203</v>
      </c>
      <c r="D41" s="26">
        <v>431500</v>
      </c>
      <c r="E41" s="26">
        <v>0</v>
      </c>
      <c r="F41" s="26">
        <f>D41+E41</f>
        <v>431500</v>
      </c>
      <c r="G41" s="26">
        <f t="shared" si="1"/>
        <v>0</v>
      </c>
      <c r="H41" s="26">
        <v>0</v>
      </c>
      <c r="I41" s="26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</row>
    <row r="42" spans="1:14" s="22" customFormat="1" ht="12.75" hidden="1">
      <c r="A42" s="179"/>
      <c r="B42" s="24" t="s">
        <v>204</v>
      </c>
      <c r="C42" s="25" t="s">
        <v>179</v>
      </c>
      <c r="D42" s="28">
        <v>0</v>
      </c>
      <c r="E42" s="28">
        <v>0</v>
      </c>
      <c r="F42" s="28">
        <f>D42+E42</f>
        <v>0</v>
      </c>
      <c r="G42" s="28">
        <f t="shared" si="1"/>
        <v>10200</v>
      </c>
      <c r="H42" s="28">
        <v>0</v>
      </c>
      <c r="I42" s="28">
        <v>10200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</row>
    <row r="43" spans="1:14" s="174" customFormat="1" ht="25.5" hidden="1">
      <c r="A43" s="11" t="s">
        <v>205</v>
      </c>
      <c r="B43" s="12"/>
      <c r="C43" s="13" t="s">
        <v>206</v>
      </c>
      <c r="D43" s="178">
        <v>0</v>
      </c>
      <c r="E43" s="178">
        <f>E45+E44+E46</f>
        <v>0</v>
      </c>
      <c r="F43" s="178">
        <f>D43+E43</f>
        <v>0</v>
      </c>
      <c r="G43" s="178">
        <f t="shared" si="1"/>
        <v>20000</v>
      </c>
      <c r="H43" s="178">
        <v>0</v>
      </c>
      <c r="I43" s="178">
        <v>20000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</row>
    <row r="44" spans="1:14" ht="25.5" hidden="1">
      <c r="A44" s="16"/>
      <c r="B44" s="17" t="s">
        <v>207</v>
      </c>
      <c r="C44" s="18" t="s">
        <v>208</v>
      </c>
      <c r="D44" s="19">
        <v>0</v>
      </c>
      <c r="E44" s="26">
        <v>0</v>
      </c>
      <c r="F44" s="26">
        <f>D44+E44</f>
        <v>0</v>
      </c>
      <c r="G44" s="26">
        <f t="shared" si="1"/>
        <v>20000</v>
      </c>
      <c r="H44" s="26">
        <v>0</v>
      </c>
      <c r="I44" s="26">
        <v>20000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</row>
    <row r="45" spans="1:14" ht="12.75" hidden="1">
      <c r="A45" s="177"/>
      <c r="B45" s="175"/>
      <c r="C45" s="176"/>
      <c r="D45" s="26"/>
      <c r="E45" s="26"/>
      <c r="F45" s="27"/>
      <c r="G45" s="26"/>
      <c r="H45" s="26"/>
      <c r="I45" s="26"/>
      <c r="J45" s="50"/>
      <c r="K45" s="50"/>
      <c r="L45" s="50"/>
      <c r="M45" s="50"/>
      <c r="N45" s="50"/>
    </row>
    <row r="46" spans="1:14" ht="12.75" hidden="1">
      <c r="A46" s="177"/>
      <c r="B46" s="175"/>
      <c r="C46" s="176"/>
      <c r="D46" s="26"/>
      <c r="E46" s="26"/>
      <c r="F46" s="27"/>
      <c r="G46" s="26"/>
      <c r="H46" s="26"/>
      <c r="I46" s="26"/>
      <c r="J46" s="50"/>
      <c r="K46" s="50"/>
      <c r="L46" s="50"/>
      <c r="M46" s="50"/>
      <c r="N46" s="50"/>
    </row>
    <row r="47" spans="1:14" s="22" customFormat="1" ht="12.75" hidden="1">
      <c r="A47" s="16"/>
      <c r="B47" s="17" t="s">
        <v>59</v>
      </c>
      <c r="C47" s="18" t="s">
        <v>197</v>
      </c>
      <c r="D47" s="28">
        <v>698456</v>
      </c>
      <c r="E47" s="28">
        <v>0</v>
      </c>
      <c r="F47" s="28">
        <f>D47+E47</f>
        <v>698456</v>
      </c>
      <c r="G47" s="28">
        <f>H47+I47</f>
        <v>-3782</v>
      </c>
      <c r="H47" s="28">
        <v>0</v>
      </c>
      <c r="I47" s="28">
        <v>-3782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</row>
    <row r="48" spans="1:14" ht="12.75">
      <c r="A48" s="297" t="s">
        <v>8</v>
      </c>
      <c r="B48" s="298"/>
      <c r="C48" s="299"/>
      <c r="D48" s="48">
        <v>15789951</v>
      </c>
      <c r="E48" s="48">
        <f>E9+E12+E15</f>
        <v>34504</v>
      </c>
      <c r="F48" s="55">
        <f>D48+E48</f>
        <v>15824455</v>
      </c>
      <c r="G48" s="48">
        <f>H48+I48</f>
        <v>12643584</v>
      </c>
      <c r="H48" s="48">
        <v>8321855</v>
      </c>
      <c r="I48" s="48">
        <v>4321729</v>
      </c>
      <c r="J48" s="48">
        <v>577955</v>
      </c>
      <c r="K48" s="48">
        <v>2259625</v>
      </c>
      <c r="L48" s="48">
        <v>187759</v>
      </c>
      <c r="M48" s="48">
        <v>0</v>
      </c>
      <c r="N48" s="48">
        <v>155532</v>
      </c>
    </row>
    <row r="49" spans="1:14" ht="14.25" customHeight="1">
      <c r="A49" s="215"/>
      <c r="B49" s="215"/>
      <c r="C49" s="215"/>
      <c r="D49" s="216"/>
      <c r="E49" s="216"/>
      <c r="F49" s="217"/>
      <c r="G49" s="216"/>
      <c r="H49" s="216"/>
      <c r="I49" s="216"/>
      <c r="J49" s="216"/>
      <c r="K49" s="216"/>
      <c r="L49" s="216"/>
      <c r="M49" s="216"/>
      <c r="N49" s="216"/>
    </row>
    <row r="50" ht="15.75">
      <c r="A50" s="245" t="s">
        <v>25</v>
      </c>
    </row>
    <row r="51" spans="1:10" s="221" customFormat="1" ht="12.75">
      <c r="A51" s="43"/>
      <c r="B51" s="220"/>
      <c r="C51" s="220"/>
      <c r="D51" s="220"/>
      <c r="E51" s="220"/>
      <c r="F51" s="220"/>
      <c r="G51" s="220"/>
      <c r="H51" s="220"/>
      <c r="I51" s="220"/>
      <c r="J51" s="220"/>
    </row>
    <row r="52" spans="1:10" ht="12.75">
      <c r="A52" s="52"/>
      <c r="B52" s="53"/>
      <c r="C52" s="54"/>
      <c r="D52" s="40"/>
      <c r="E52" s="40"/>
      <c r="F52" s="40"/>
      <c r="G52" s="40"/>
      <c r="H52" s="40"/>
      <c r="I52" s="40"/>
      <c r="J52" s="40"/>
    </row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</sheetData>
  <sheetProtection/>
  <mergeCells count="13">
    <mergeCell ref="N5:N6"/>
    <mergeCell ref="J5:J6"/>
    <mergeCell ref="H5:I5"/>
    <mergeCell ref="G5:G6"/>
    <mergeCell ref="K5:K6"/>
    <mergeCell ref="L5:L6"/>
    <mergeCell ref="M5:M6"/>
    <mergeCell ref="D5:F6"/>
    <mergeCell ref="D8:F8"/>
    <mergeCell ref="A48:C48"/>
    <mergeCell ref="C5:C6"/>
    <mergeCell ref="B5:B6"/>
    <mergeCell ref="A5:A6"/>
  </mergeCells>
  <printOptions/>
  <pageMargins left="0.3937007874015748" right="0.1968503937007874" top="0.3937007874015748" bottom="0" header="0.5118110236220472" footer="0.5118110236220472"/>
  <pageSetup horizontalDpi="600" verticalDpi="600" orientation="landscape" paperSize="9" r:id="rId3"/>
  <legacyDrawing r:id="rId2"/>
  <oleObjects>
    <oleObject progId="Word.Document.8" shapeId="1200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E42" sqref="E4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7.57421875" style="0" customWidth="1"/>
    <col min="4" max="4" width="10.140625" style="0" customWidth="1"/>
    <col min="5" max="5" width="9.7109375" style="0" bestFit="1" customWidth="1"/>
    <col min="6" max="6" width="10.140625" style="0" customWidth="1"/>
    <col min="7" max="7" width="12.57421875" style="0" customWidth="1"/>
    <col min="8" max="8" width="15.8515625" style="0" customWidth="1"/>
    <col min="9" max="9" width="11.00390625" style="0" customWidth="1"/>
    <col min="10" max="10" width="10.421875" style="0" customWidth="1"/>
  </cols>
  <sheetData>
    <row r="1" spans="1:12" ht="12.75">
      <c r="A1" s="40"/>
      <c r="B1" s="40"/>
      <c r="C1" s="40"/>
      <c r="D1" s="40"/>
      <c r="E1" s="40"/>
      <c r="F1" s="56"/>
      <c r="G1" s="57"/>
      <c r="H1" s="57"/>
      <c r="I1" s="57"/>
      <c r="J1" s="58"/>
      <c r="K1" s="38" t="s">
        <v>307</v>
      </c>
      <c r="L1" s="38"/>
    </row>
    <row r="2" spans="1:12" ht="18">
      <c r="A2" s="39"/>
      <c r="B2" s="39"/>
      <c r="C2" s="39"/>
      <c r="D2" s="39"/>
      <c r="E2" s="39"/>
      <c r="F2" s="59"/>
      <c r="G2" s="59"/>
      <c r="H2" s="57"/>
      <c r="I2" s="57"/>
      <c r="J2" s="60"/>
      <c r="K2" s="38" t="s">
        <v>26</v>
      </c>
      <c r="L2" s="38"/>
    </row>
    <row r="3" spans="1:9" ht="18">
      <c r="A3" s="39"/>
      <c r="B3" s="39"/>
      <c r="C3" s="39"/>
      <c r="D3" s="39"/>
      <c r="E3" s="39"/>
      <c r="F3" s="39"/>
      <c r="G3" s="39"/>
      <c r="H3" s="40"/>
      <c r="I3" s="61"/>
    </row>
    <row r="4" spans="1:11" ht="18">
      <c r="A4" s="41"/>
      <c r="B4" s="41"/>
      <c r="C4" s="41"/>
      <c r="D4" s="41"/>
      <c r="E4" s="32" t="s">
        <v>30</v>
      </c>
      <c r="F4" s="41"/>
      <c r="G4" s="33"/>
      <c r="H4" s="33"/>
      <c r="I4" s="33"/>
      <c r="J4" s="33"/>
      <c r="K4" s="33"/>
    </row>
    <row r="5" spans="1:11" ht="12.75">
      <c r="A5" s="305" t="s">
        <v>0</v>
      </c>
      <c r="B5" s="305" t="s">
        <v>3</v>
      </c>
      <c r="C5" s="305" t="s">
        <v>6</v>
      </c>
      <c r="D5" s="308" t="s">
        <v>1</v>
      </c>
      <c r="E5" s="309"/>
      <c r="F5" s="310"/>
      <c r="G5" s="305" t="s">
        <v>31</v>
      </c>
      <c r="H5" s="62" t="s">
        <v>32</v>
      </c>
      <c r="I5" s="305" t="s">
        <v>33</v>
      </c>
      <c r="J5" s="307" t="s">
        <v>34</v>
      </c>
      <c r="K5" s="305" t="s">
        <v>35</v>
      </c>
    </row>
    <row r="6" spans="1:11" ht="81">
      <c r="A6" s="306"/>
      <c r="B6" s="306"/>
      <c r="C6" s="306"/>
      <c r="D6" s="311"/>
      <c r="E6" s="312"/>
      <c r="F6" s="313"/>
      <c r="G6" s="306"/>
      <c r="H6" s="64" t="s">
        <v>36</v>
      </c>
      <c r="I6" s="306"/>
      <c r="J6" s="306"/>
      <c r="K6" s="306"/>
    </row>
    <row r="7" spans="1:11" ht="22.5">
      <c r="A7" s="63"/>
      <c r="B7" s="63"/>
      <c r="C7" s="63"/>
      <c r="D7" s="65" t="s">
        <v>37</v>
      </c>
      <c r="E7" s="65" t="s">
        <v>22</v>
      </c>
      <c r="F7" s="65" t="s">
        <v>38</v>
      </c>
      <c r="G7" s="63"/>
      <c r="H7" s="66"/>
      <c r="I7" s="63"/>
      <c r="J7" s="63"/>
      <c r="K7" s="63"/>
    </row>
    <row r="8" spans="1:11" ht="12.75">
      <c r="A8" s="47">
        <v>1</v>
      </c>
      <c r="B8" s="47">
        <v>2</v>
      </c>
      <c r="C8" s="47">
        <v>3</v>
      </c>
      <c r="D8" s="294">
        <v>4</v>
      </c>
      <c r="E8" s="295"/>
      <c r="F8" s="296"/>
      <c r="G8" s="47">
        <v>5</v>
      </c>
      <c r="H8" s="47">
        <v>6</v>
      </c>
      <c r="I8" s="47">
        <v>7</v>
      </c>
      <c r="J8" s="47">
        <v>8</v>
      </c>
      <c r="K8" s="47">
        <v>9</v>
      </c>
    </row>
    <row r="9" spans="1:11" ht="27" customHeight="1">
      <c r="A9" s="11" t="s">
        <v>58</v>
      </c>
      <c r="B9" s="12"/>
      <c r="C9" s="13" t="s">
        <v>119</v>
      </c>
      <c r="D9" s="67">
        <v>157322</v>
      </c>
      <c r="E9" s="67">
        <f>E10+E23</f>
        <v>500</v>
      </c>
      <c r="F9" s="67">
        <f aca="true" t="shared" si="0" ref="F9:F28">D9+E9</f>
        <v>157822</v>
      </c>
      <c r="G9" s="67">
        <f>F9-I9-K9</f>
        <v>157822</v>
      </c>
      <c r="H9" s="67">
        <v>0</v>
      </c>
      <c r="I9" s="67">
        <v>0</v>
      </c>
      <c r="J9" s="67">
        <v>0</v>
      </c>
      <c r="K9" s="67">
        <v>0</v>
      </c>
    </row>
    <row r="10" spans="1:11" ht="18" customHeight="1">
      <c r="A10" s="16"/>
      <c r="B10" s="17" t="s">
        <v>121</v>
      </c>
      <c r="C10" s="18" t="s">
        <v>122</v>
      </c>
      <c r="D10" s="68">
        <v>113500</v>
      </c>
      <c r="E10" s="68">
        <v>500</v>
      </c>
      <c r="F10" s="68">
        <f t="shared" si="0"/>
        <v>114000</v>
      </c>
      <c r="G10" s="68">
        <v>500</v>
      </c>
      <c r="H10" s="68">
        <v>0</v>
      </c>
      <c r="I10" s="68">
        <v>0</v>
      </c>
      <c r="J10" s="68">
        <v>0</v>
      </c>
      <c r="K10" s="68">
        <v>0</v>
      </c>
    </row>
    <row r="11" spans="1:11" ht="18" customHeight="1" hidden="1">
      <c r="A11" s="23"/>
      <c r="B11" s="24" t="s">
        <v>50</v>
      </c>
      <c r="C11" s="18" t="s">
        <v>68</v>
      </c>
      <c r="D11" s="68">
        <v>2187379</v>
      </c>
      <c r="E11" s="68">
        <v>0</v>
      </c>
      <c r="F11" s="68">
        <f t="shared" si="0"/>
        <v>2187379</v>
      </c>
      <c r="G11" s="68">
        <v>801067</v>
      </c>
      <c r="H11" s="68">
        <v>0</v>
      </c>
      <c r="I11" s="68">
        <v>0</v>
      </c>
      <c r="J11" s="68">
        <v>0</v>
      </c>
      <c r="K11" s="68">
        <v>0</v>
      </c>
    </row>
    <row r="12" spans="1:11" ht="18" customHeight="1" hidden="1">
      <c r="A12" s="11"/>
      <c r="B12" s="24" t="s">
        <v>178</v>
      </c>
      <c r="C12" s="25" t="s">
        <v>179</v>
      </c>
      <c r="D12" s="68">
        <v>0</v>
      </c>
      <c r="E12" s="68">
        <v>0</v>
      </c>
      <c r="F12" s="68">
        <f t="shared" si="0"/>
        <v>0</v>
      </c>
      <c r="G12" s="68">
        <v>31329</v>
      </c>
      <c r="H12" s="68">
        <v>0</v>
      </c>
      <c r="I12" s="68">
        <v>0</v>
      </c>
      <c r="J12" s="68">
        <v>0</v>
      </c>
      <c r="K12" s="68">
        <v>0</v>
      </c>
    </row>
    <row r="13" spans="1:11" ht="18" customHeight="1" hidden="1">
      <c r="A13" s="11" t="s">
        <v>28</v>
      </c>
      <c r="B13" s="12"/>
      <c r="C13" s="13" t="s">
        <v>185</v>
      </c>
      <c r="D13" s="67">
        <v>18000</v>
      </c>
      <c r="E13" s="67">
        <f>E14</f>
        <v>0</v>
      </c>
      <c r="F13" s="67">
        <f>D13+E13</f>
        <v>18000</v>
      </c>
      <c r="G13" s="67">
        <v>18982</v>
      </c>
      <c r="H13" s="67">
        <v>0</v>
      </c>
      <c r="I13" s="67">
        <v>0</v>
      </c>
      <c r="J13" s="67">
        <v>0</v>
      </c>
      <c r="K13" s="67">
        <v>0</v>
      </c>
    </row>
    <row r="14" spans="1:11" ht="18" customHeight="1" hidden="1">
      <c r="A14" s="16"/>
      <c r="B14" s="17" t="s">
        <v>29</v>
      </c>
      <c r="C14" s="18" t="s">
        <v>186</v>
      </c>
      <c r="D14" s="68">
        <v>18000</v>
      </c>
      <c r="E14" s="68">
        <v>0</v>
      </c>
      <c r="F14" s="68">
        <f>D14+E14</f>
        <v>18000</v>
      </c>
      <c r="G14" s="68">
        <v>982</v>
      </c>
      <c r="H14" s="68">
        <v>0</v>
      </c>
      <c r="I14" s="68">
        <v>0</v>
      </c>
      <c r="J14" s="68">
        <v>0</v>
      </c>
      <c r="K14" s="68">
        <v>0</v>
      </c>
    </row>
    <row r="15" spans="1:11" ht="18" customHeight="1" hidden="1">
      <c r="A15" s="11" t="s">
        <v>58</v>
      </c>
      <c r="B15" s="12"/>
      <c r="C15" s="13" t="s">
        <v>119</v>
      </c>
      <c r="D15" s="67">
        <v>243822</v>
      </c>
      <c r="E15" s="67">
        <f>E16+E17</f>
        <v>0</v>
      </c>
      <c r="F15" s="67">
        <f t="shared" si="0"/>
        <v>243822</v>
      </c>
      <c r="G15" s="67">
        <f>F15-H15-K15</f>
        <v>243822</v>
      </c>
      <c r="H15" s="67">
        <v>0</v>
      </c>
      <c r="I15" s="67">
        <v>0</v>
      </c>
      <c r="J15" s="67">
        <v>0</v>
      </c>
      <c r="K15" s="67">
        <v>0</v>
      </c>
    </row>
    <row r="16" spans="1:11" ht="18" customHeight="1" hidden="1">
      <c r="A16" s="78"/>
      <c r="B16" s="24" t="s">
        <v>181</v>
      </c>
      <c r="C16" s="25" t="s">
        <v>182</v>
      </c>
      <c r="D16" s="68">
        <v>0</v>
      </c>
      <c r="E16" s="68">
        <v>0</v>
      </c>
      <c r="F16" s="68">
        <f t="shared" si="0"/>
        <v>0</v>
      </c>
      <c r="G16" s="68">
        <v>0</v>
      </c>
      <c r="H16" s="68">
        <v>0</v>
      </c>
      <c r="I16" s="68">
        <v>0</v>
      </c>
      <c r="J16" s="68">
        <v>0</v>
      </c>
      <c r="K16" s="68">
        <v>400000</v>
      </c>
    </row>
    <row r="17" spans="1:11" ht="18" customHeight="1" hidden="1">
      <c r="A17" s="78"/>
      <c r="B17" s="24" t="s">
        <v>121</v>
      </c>
      <c r="C17" s="25" t="s">
        <v>122</v>
      </c>
      <c r="D17" s="68">
        <v>214000</v>
      </c>
      <c r="E17" s="68">
        <v>0</v>
      </c>
      <c r="F17" s="68">
        <f t="shared" si="0"/>
        <v>214000</v>
      </c>
      <c r="G17" s="68">
        <v>-98000</v>
      </c>
      <c r="H17" s="68">
        <v>0</v>
      </c>
      <c r="I17" s="68">
        <v>0</v>
      </c>
      <c r="J17" s="68">
        <v>0</v>
      </c>
      <c r="K17" s="68">
        <v>0</v>
      </c>
    </row>
    <row r="18" spans="1:11" s="174" customFormat="1" ht="18" customHeight="1" hidden="1">
      <c r="A18" s="11" t="s">
        <v>58</v>
      </c>
      <c r="B18" s="12"/>
      <c r="C18" s="13" t="s">
        <v>119</v>
      </c>
      <c r="D18" s="67">
        <v>159822</v>
      </c>
      <c r="E18" s="67">
        <f>E19</f>
        <v>0</v>
      </c>
      <c r="F18" s="67">
        <f t="shared" si="0"/>
        <v>159822</v>
      </c>
      <c r="G18" s="67">
        <f>F18-I18-K18</f>
        <v>159822</v>
      </c>
      <c r="H18" s="67">
        <v>0</v>
      </c>
      <c r="I18" s="67">
        <v>0</v>
      </c>
      <c r="J18" s="67">
        <v>0</v>
      </c>
      <c r="K18" s="67">
        <v>0</v>
      </c>
    </row>
    <row r="19" spans="1:11" ht="18" customHeight="1" hidden="1">
      <c r="A19" s="16"/>
      <c r="B19" s="17" t="s">
        <v>121</v>
      </c>
      <c r="C19" s="18" t="s">
        <v>122</v>
      </c>
      <c r="D19" s="68">
        <v>116000</v>
      </c>
      <c r="E19" s="68">
        <v>0</v>
      </c>
      <c r="F19" s="68">
        <f t="shared" si="0"/>
        <v>116000</v>
      </c>
      <c r="G19" s="68">
        <v>-2500</v>
      </c>
      <c r="H19" s="68">
        <v>0</v>
      </c>
      <c r="I19" s="68">
        <v>0</v>
      </c>
      <c r="J19" s="68">
        <v>0</v>
      </c>
      <c r="K19" s="68">
        <v>0</v>
      </c>
    </row>
    <row r="20" spans="1:11" ht="26.25" customHeight="1" hidden="1">
      <c r="A20" s="23"/>
      <c r="B20" s="24" t="s">
        <v>59</v>
      </c>
      <c r="C20" s="25" t="s">
        <v>197</v>
      </c>
      <c r="D20" s="68">
        <v>18000</v>
      </c>
      <c r="E20" s="68">
        <v>0</v>
      </c>
      <c r="F20" s="68">
        <f t="shared" si="0"/>
        <v>18000</v>
      </c>
      <c r="G20" s="68">
        <v>11822</v>
      </c>
      <c r="H20" s="68">
        <v>0</v>
      </c>
      <c r="I20" s="68">
        <v>0</v>
      </c>
      <c r="J20" s="68">
        <v>0</v>
      </c>
      <c r="K20" s="68">
        <v>0</v>
      </c>
    </row>
    <row r="21" spans="1:11" s="174" customFormat="1" ht="24" customHeight="1" hidden="1">
      <c r="A21" s="11" t="s">
        <v>195</v>
      </c>
      <c r="B21" s="12"/>
      <c r="C21" s="13" t="s">
        <v>196</v>
      </c>
      <c r="D21" s="67">
        <v>1300</v>
      </c>
      <c r="E21" s="67">
        <f>E22</f>
        <v>0</v>
      </c>
      <c r="F21" s="67">
        <f t="shared" si="0"/>
        <v>1300</v>
      </c>
      <c r="G21" s="67">
        <f>F21-I21-K21</f>
        <v>1300</v>
      </c>
      <c r="H21" s="67">
        <v>0</v>
      </c>
      <c r="I21" s="67">
        <v>0</v>
      </c>
      <c r="J21" s="67">
        <v>0</v>
      </c>
      <c r="K21" s="67">
        <v>0</v>
      </c>
    </row>
    <row r="22" spans="1:11" ht="18" customHeight="1" hidden="1">
      <c r="A22" s="16"/>
      <c r="B22" s="24" t="s">
        <v>253</v>
      </c>
      <c r="C22" s="25" t="s">
        <v>254</v>
      </c>
      <c r="D22" s="68">
        <v>1300</v>
      </c>
      <c r="E22" s="68">
        <v>0</v>
      </c>
      <c r="F22" s="68">
        <f t="shared" si="0"/>
        <v>1300</v>
      </c>
      <c r="G22" s="68">
        <v>2445</v>
      </c>
      <c r="H22" s="68">
        <v>0</v>
      </c>
      <c r="I22" s="68">
        <v>0</v>
      </c>
      <c r="J22" s="68">
        <v>0</v>
      </c>
      <c r="K22" s="68">
        <v>0</v>
      </c>
    </row>
    <row r="23" spans="1:11" ht="18" customHeight="1" hidden="1">
      <c r="A23" s="16"/>
      <c r="B23" s="17" t="s">
        <v>183</v>
      </c>
      <c r="C23" s="18" t="s">
        <v>184</v>
      </c>
      <c r="D23" s="68">
        <v>488658</v>
      </c>
      <c r="E23" s="68">
        <v>0</v>
      </c>
      <c r="F23" s="68">
        <f>D23+E23</f>
        <v>488658</v>
      </c>
      <c r="G23" s="68">
        <v>76211</v>
      </c>
      <c r="H23" s="68">
        <v>0</v>
      </c>
      <c r="I23" s="68">
        <v>0</v>
      </c>
      <c r="J23" s="68">
        <v>0</v>
      </c>
      <c r="K23" s="68">
        <v>0</v>
      </c>
    </row>
    <row r="24" spans="1:11" ht="18" customHeight="1" hidden="1">
      <c r="A24" s="11" t="s">
        <v>58</v>
      </c>
      <c r="B24" s="12"/>
      <c r="C24" s="13" t="s">
        <v>119</v>
      </c>
      <c r="D24" s="67">
        <v>145822</v>
      </c>
      <c r="E24" s="67">
        <f>E25</f>
        <v>0</v>
      </c>
      <c r="F24" s="67">
        <f>D24+E24</f>
        <v>145822</v>
      </c>
      <c r="G24" s="67">
        <v>159822</v>
      </c>
      <c r="H24" s="67">
        <v>0</v>
      </c>
      <c r="I24" s="67">
        <v>0</v>
      </c>
      <c r="J24" s="67">
        <v>0</v>
      </c>
      <c r="K24" s="67">
        <v>0</v>
      </c>
    </row>
    <row r="25" spans="1:11" ht="18" customHeight="1" hidden="1">
      <c r="A25" s="16"/>
      <c r="B25" s="17" t="s">
        <v>59</v>
      </c>
      <c r="C25" s="18" t="s">
        <v>197</v>
      </c>
      <c r="D25" s="68">
        <v>29822</v>
      </c>
      <c r="E25" s="68">
        <v>0</v>
      </c>
      <c r="F25" s="68">
        <f>D25+E25</f>
        <v>29822</v>
      </c>
      <c r="G25" s="68">
        <v>14000</v>
      </c>
      <c r="H25" s="68">
        <v>0</v>
      </c>
      <c r="I25" s="68">
        <v>0</v>
      </c>
      <c r="J25" s="68">
        <v>0</v>
      </c>
      <c r="K25" s="68">
        <v>0</v>
      </c>
    </row>
    <row r="26" spans="1:11" ht="27" customHeight="1">
      <c r="A26" s="11" t="s">
        <v>200</v>
      </c>
      <c r="B26" s="12"/>
      <c r="C26" s="13" t="s">
        <v>201</v>
      </c>
      <c r="D26" s="67">
        <v>60450</v>
      </c>
      <c r="E26" s="67">
        <f>E27+E40</f>
        <v>37000</v>
      </c>
      <c r="F26" s="67">
        <f>D26+E26</f>
        <v>97450</v>
      </c>
      <c r="G26" s="67">
        <f>F26-I26-K26</f>
        <v>97450</v>
      </c>
      <c r="H26" s="67">
        <v>0</v>
      </c>
      <c r="I26" s="67">
        <v>0</v>
      </c>
      <c r="J26" s="67">
        <v>0</v>
      </c>
      <c r="K26" s="67">
        <v>0</v>
      </c>
    </row>
    <row r="27" spans="1:11" ht="26.25" customHeight="1">
      <c r="A27" s="16"/>
      <c r="B27" s="17" t="s">
        <v>305</v>
      </c>
      <c r="C27" s="18" t="s">
        <v>306</v>
      </c>
      <c r="D27" s="68">
        <v>0</v>
      </c>
      <c r="E27" s="68">
        <v>37000</v>
      </c>
      <c r="F27" s="68">
        <f>D27+E27</f>
        <v>37000</v>
      </c>
      <c r="G27" s="68">
        <v>37000</v>
      </c>
      <c r="H27" s="68">
        <v>0</v>
      </c>
      <c r="I27" s="68">
        <v>0</v>
      </c>
      <c r="J27" s="68">
        <v>0</v>
      </c>
      <c r="K27" s="68">
        <v>0</v>
      </c>
    </row>
    <row r="28" spans="1:11" ht="12.75">
      <c r="A28" s="304" t="s">
        <v>8</v>
      </c>
      <c r="B28" s="304"/>
      <c r="C28" s="304"/>
      <c r="D28" s="67">
        <v>5377187</v>
      </c>
      <c r="E28" s="67">
        <f>E9+E26</f>
        <v>37500</v>
      </c>
      <c r="F28" s="67">
        <f t="shared" si="0"/>
        <v>5414687</v>
      </c>
      <c r="G28" s="67">
        <f>F28-I28-K28</f>
        <v>5069433</v>
      </c>
      <c r="H28" s="67">
        <v>0</v>
      </c>
      <c r="I28" s="67">
        <v>0</v>
      </c>
      <c r="J28" s="67">
        <v>0</v>
      </c>
      <c r="K28" s="67">
        <v>345254</v>
      </c>
    </row>
    <row r="29" spans="1:11" ht="12.75">
      <c r="A29" s="201"/>
      <c r="B29" s="201"/>
      <c r="C29" s="201"/>
      <c r="D29" s="202"/>
      <c r="E29" s="202"/>
      <c r="F29" s="202"/>
      <c r="G29" s="202"/>
      <c r="H29" s="202"/>
      <c r="I29" s="202"/>
      <c r="J29" s="202"/>
      <c r="K29" s="202"/>
    </row>
    <row r="30" spans="1:11" ht="12.75">
      <c r="A30" s="204" t="s">
        <v>25</v>
      </c>
      <c r="B30" s="201"/>
      <c r="C30" s="201"/>
      <c r="D30" s="202"/>
      <c r="E30" s="202"/>
      <c r="F30" s="202"/>
      <c r="G30" s="202"/>
      <c r="H30" s="202"/>
      <c r="I30" s="202"/>
      <c r="J30" s="202"/>
      <c r="K30" s="202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10">
    <mergeCell ref="D8:F8"/>
    <mergeCell ref="A28:C28"/>
    <mergeCell ref="G5:G6"/>
    <mergeCell ref="I5:I6"/>
    <mergeCell ref="J5:J6"/>
    <mergeCell ref="K5:K6"/>
    <mergeCell ref="A5:A6"/>
    <mergeCell ref="B5:B6"/>
    <mergeCell ref="C5:C6"/>
    <mergeCell ref="D5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755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28">
      <selection activeCell="F41" sqref="F41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8.421875" style="0" customWidth="1"/>
    <col min="4" max="4" width="85.28125" style="0" customWidth="1"/>
    <col min="5" max="5" width="11.8515625" style="0" customWidth="1"/>
    <col min="6" max="6" width="11.8515625" style="260" customWidth="1"/>
    <col min="7" max="7" width="11.8515625" style="0" customWidth="1"/>
    <col min="8" max="8" width="9.7109375" style="0" customWidth="1"/>
    <col min="9" max="9" width="10.28125" style="0" customWidth="1"/>
    <col min="10" max="10" width="13.00390625" style="0" customWidth="1"/>
    <col min="11" max="12" width="11.8515625" style="0" customWidth="1"/>
    <col min="13" max="13" width="14.28125" style="0" customWidth="1"/>
  </cols>
  <sheetData>
    <row r="1" spans="1:15" ht="12.75">
      <c r="A1" s="40"/>
      <c r="B1" s="40"/>
      <c r="C1" s="40"/>
      <c r="D1" s="40"/>
      <c r="E1" s="69"/>
      <c r="F1" s="257"/>
      <c r="G1" s="38" t="s">
        <v>325</v>
      </c>
      <c r="H1" s="69"/>
      <c r="I1" s="69"/>
      <c r="J1" s="69"/>
      <c r="K1" s="69"/>
      <c r="L1" s="69"/>
      <c r="M1" s="40"/>
      <c r="O1" s="38"/>
    </row>
    <row r="2" spans="1:15" ht="15.75">
      <c r="A2" s="252" t="s">
        <v>324</v>
      </c>
      <c r="B2" s="40"/>
      <c r="C2" s="252"/>
      <c r="D2" s="252"/>
      <c r="E2" s="69"/>
      <c r="F2" s="257"/>
      <c r="G2" s="69"/>
      <c r="H2" s="69"/>
      <c r="I2" s="69"/>
      <c r="J2" s="69"/>
      <c r="K2" s="69"/>
      <c r="L2" s="69"/>
      <c r="M2" s="40"/>
      <c r="O2" s="38"/>
    </row>
    <row r="3" spans="1:13" ht="12.75">
      <c r="A3" s="40"/>
      <c r="B3" s="40"/>
      <c r="C3" s="40"/>
      <c r="D3" s="40"/>
      <c r="E3" s="69"/>
      <c r="F3" s="257"/>
      <c r="G3" s="69"/>
      <c r="H3" s="69"/>
      <c r="I3" s="69"/>
      <c r="J3" s="69"/>
      <c r="K3" s="69"/>
      <c r="L3" s="69"/>
      <c r="M3" s="40"/>
    </row>
    <row r="4" spans="1:13" ht="0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3" customHeight="1" hidden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</row>
    <row r="6" spans="1:13" ht="12.75">
      <c r="A6" s="315" t="s">
        <v>39</v>
      </c>
      <c r="B6" s="315" t="s">
        <v>0</v>
      </c>
      <c r="C6" s="315" t="s">
        <v>40</v>
      </c>
      <c r="D6" s="316" t="s">
        <v>41</v>
      </c>
      <c r="E6" s="317" t="s">
        <v>310</v>
      </c>
      <c r="F6" s="321" t="s">
        <v>308</v>
      </c>
      <c r="G6" s="317" t="s">
        <v>309</v>
      </c>
      <c r="H6" s="318"/>
      <c r="I6" s="318"/>
      <c r="J6" s="318"/>
      <c r="K6" s="318"/>
      <c r="L6" s="318"/>
      <c r="M6" s="319"/>
    </row>
    <row r="7" spans="1:13" ht="12.75">
      <c r="A7" s="315"/>
      <c r="B7" s="315"/>
      <c r="C7" s="315"/>
      <c r="D7" s="316"/>
      <c r="E7" s="317"/>
      <c r="F7" s="321"/>
      <c r="G7" s="317"/>
      <c r="H7" s="318"/>
      <c r="I7" s="318"/>
      <c r="J7" s="318"/>
      <c r="K7" s="318"/>
      <c r="L7" s="318"/>
      <c r="M7" s="319"/>
    </row>
    <row r="8" spans="1:13" ht="12.75">
      <c r="A8" s="315"/>
      <c r="B8" s="315"/>
      <c r="C8" s="315"/>
      <c r="D8" s="316"/>
      <c r="E8" s="317"/>
      <c r="F8" s="321"/>
      <c r="G8" s="317"/>
      <c r="H8" s="318"/>
      <c r="I8" s="318"/>
      <c r="J8" s="318"/>
      <c r="K8" s="318"/>
      <c r="L8" s="318"/>
      <c r="M8" s="319"/>
    </row>
    <row r="9" spans="1:13" ht="12.75">
      <c r="A9" s="315"/>
      <c r="B9" s="315"/>
      <c r="C9" s="315"/>
      <c r="D9" s="316"/>
      <c r="E9" s="317"/>
      <c r="F9" s="321"/>
      <c r="G9" s="317"/>
      <c r="H9" s="318"/>
      <c r="I9" s="318"/>
      <c r="J9" s="318"/>
      <c r="K9" s="318"/>
      <c r="L9" s="318"/>
      <c r="M9" s="319"/>
    </row>
    <row r="10" spans="1:13" ht="54" customHeight="1">
      <c r="A10" s="315"/>
      <c r="B10" s="315"/>
      <c r="C10" s="315"/>
      <c r="D10" s="316"/>
      <c r="E10" s="317"/>
      <c r="F10" s="321"/>
      <c r="G10" s="317"/>
      <c r="H10" s="318"/>
      <c r="I10" s="318"/>
      <c r="J10" s="318"/>
      <c r="K10" s="318"/>
      <c r="L10" s="318"/>
      <c r="M10" s="319"/>
    </row>
    <row r="11" spans="1:13" ht="12.75">
      <c r="A11" s="72">
        <v>1</v>
      </c>
      <c r="B11" s="72">
        <v>2</v>
      </c>
      <c r="C11" s="72">
        <v>3</v>
      </c>
      <c r="D11" s="72">
        <v>5</v>
      </c>
      <c r="E11" s="73">
        <v>6</v>
      </c>
      <c r="F11" s="258">
        <v>7</v>
      </c>
      <c r="G11" s="73">
        <v>8</v>
      </c>
      <c r="H11" s="187"/>
      <c r="I11" s="187"/>
      <c r="J11" s="187"/>
      <c r="K11" s="187"/>
      <c r="L11" s="187"/>
      <c r="M11" s="188"/>
    </row>
    <row r="12" spans="1:13" ht="23.25" customHeight="1">
      <c r="A12" s="74">
        <v>1</v>
      </c>
      <c r="B12" s="75" t="s">
        <v>49</v>
      </c>
      <c r="C12" s="75" t="s">
        <v>50</v>
      </c>
      <c r="D12" s="76" t="s">
        <v>313</v>
      </c>
      <c r="E12" s="77">
        <v>88560</v>
      </c>
      <c r="F12" s="259">
        <v>70848</v>
      </c>
      <c r="G12" s="254">
        <f>F12/E12*100</f>
        <v>80</v>
      </c>
      <c r="H12" s="182"/>
      <c r="I12" s="182"/>
      <c r="J12" s="182"/>
      <c r="K12" s="249"/>
      <c r="L12" s="182"/>
      <c r="M12" s="191"/>
    </row>
    <row r="13" spans="1:13" ht="27" customHeight="1">
      <c r="A13" s="74">
        <v>2</v>
      </c>
      <c r="B13" s="75" t="s">
        <v>49</v>
      </c>
      <c r="C13" s="75" t="s">
        <v>50</v>
      </c>
      <c r="D13" s="76" t="s">
        <v>312</v>
      </c>
      <c r="E13" s="77">
        <v>44280</v>
      </c>
      <c r="F13" s="259">
        <v>24354</v>
      </c>
      <c r="G13" s="254">
        <f>F13/E13*100</f>
        <v>55.00000000000001</v>
      </c>
      <c r="H13" s="182"/>
      <c r="I13" s="182"/>
      <c r="J13" s="182"/>
      <c r="K13" s="249"/>
      <c r="L13" s="182"/>
      <c r="M13" s="191"/>
    </row>
    <row r="14" spans="1:13" ht="27" customHeight="1">
      <c r="A14" s="74">
        <v>3</v>
      </c>
      <c r="B14" s="75" t="s">
        <v>49</v>
      </c>
      <c r="C14" s="75" t="s">
        <v>50</v>
      </c>
      <c r="D14" s="76" t="s">
        <v>311</v>
      </c>
      <c r="E14" s="77">
        <v>6450</v>
      </c>
      <c r="F14" s="259">
        <v>6450</v>
      </c>
      <c r="G14" s="254">
        <f aca="true" t="shared" si="0" ref="G14:G41">F14/E14*100</f>
        <v>100</v>
      </c>
      <c r="H14" s="182"/>
      <c r="I14" s="182"/>
      <c r="J14" s="182"/>
      <c r="K14" s="250"/>
      <c r="L14" s="182"/>
      <c r="M14" s="191"/>
    </row>
    <row r="15" spans="1:13" ht="27" customHeight="1">
      <c r="A15" s="74">
        <v>4</v>
      </c>
      <c r="B15" s="75" t="s">
        <v>49</v>
      </c>
      <c r="C15" s="75" t="s">
        <v>50</v>
      </c>
      <c r="D15" s="76" t="s">
        <v>326</v>
      </c>
      <c r="E15" s="77">
        <v>20000</v>
      </c>
      <c r="F15" s="259">
        <v>20000</v>
      </c>
      <c r="G15" s="254">
        <v>0</v>
      </c>
      <c r="H15" s="182"/>
      <c r="I15" s="182"/>
      <c r="J15" s="182"/>
      <c r="K15" s="250"/>
      <c r="L15" s="182"/>
      <c r="M15" s="191"/>
    </row>
    <row r="16" spans="1:13" ht="21" customHeight="1">
      <c r="A16" s="74">
        <v>5</v>
      </c>
      <c r="B16" s="75" t="s">
        <v>49</v>
      </c>
      <c r="C16" s="75" t="s">
        <v>178</v>
      </c>
      <c r="D16" s="76" t="s">
        <v>327</v>
      </c>
      <c r="E16" s="77">
        <v>15000</v>
      </c>
      <c r="F16" s="259">
        <v>15000</v>
      </c>
      <c r="G16" s="254">
        <f t="shared" si="0"/>
        <v>100</v>
      </c>
      <c r="H16" s="182"/>
      <c r="I16" s="182"/>
      <c r="J16" s="182"/>
      <c r="K16" s="250"/>
      <c r="L16" s="182"/>
      <c r="M16" s="191"/>
    </row>
    <row r="17" spans="1:13" ht="43.5" customHeight="1" hidden="1">
      <c r="A17" s="74"/>
      <c r="B17" s="75"/>
      <c r="C17" s="75"/>
      <c r="D17" s="76"/>
      <c r="E17" s="77">
        <v>0</v>
      </c>
      <c r="F17" s="259"/>
      <c r="G17" s="254" t="e">
        <f t="shared" si="0"/>
        <v>#DIV/0!</v>
      </c>
      <c r="H17" s="182"/>
      <c r="I17" s="182"/>
      <c r="J17" s="182"/>
      <c r="K17" s="250"/>
      <c r="L17" s="182"/>
      <c r="M17" s="191"/>
    </row>
    <row r="18" spans="1:13" ht="26.25" customHeight="1">
      <c r="A18" s="74">
        <v>6</v>
      </c>
      <c r="B18" s="75" t="s">
        <v>49</v>
      </c>
      <c r="C18" s="75" t="s">
        <v>178</v>
      </c>
      <c r="D18" s="76" t="s">
        <v>314</v>
      </c>
      <c r="E18" s="77">
        <v>123515</v>
      </c>
      <c r="F18" s="259">
        <v>70174.79</v>
      </c>
      <c r="G18" s="254">
        <f t="shared" si="0"/>
        <v>56.81479172570133</v>
      </c>
      <c r="H18" s="182"/>
      <c r="I18" s="182"/>
      <c r="J18" s="182"/>
      <c r="K18" s="250"/>
      <c r="L18" s="182"/>
      <c r="M18" s="191"/>
    </row>
    <row r="19" spans="1:13" ht="23.25" customHeight="1">
      <c r="A19" s="74">
        <v>7</v>
      </c>
      <c r="B19" s="75" t="s">
        <v>180</v>
      </c>
      <c r="C19" s="75" t="s">
        <v>183</v>
      </c>
      <c r="D19" s="76" t="s">
        <v>315</v>
      </c>
      <c r="E19" s="77">
        <v>606315</v>
      </c>
      <c r="F19" s="259">
        <v>603027.93</v>
      </c>
      <c r="G19" s="254">
        <f t="shared" si="0"/>
        <v>99.45786101283987</v>
      </c>
      <c r="H19" s="182"/>
      <c r="I19" s="182"/>
      <c r="J19" s="182"/>
      <c r="K19" s="250"/>
      <c r="L19" s="182"/>
      <c r="M19" s="191"/>
    </row>
    <row r="20" spans="1:13" ht="51.75" customHeight="1" hidden="1">
      <c r="A20" s="74"/>
      <c r="B20" s="75"/>
      <c r="C20" s="75"/>
      <c r="D20" s="76"/>
      <c r="E20" s="77">
        <v>0</v>
      </c>
      <c r="F20" s="259"/>
      <c r="G20" s="254" t="e">
        <f t="shared" si="0"/>
        <v>#DIV/0!</v>
      </c>
      <c r="H20" s="182">
        <v>0</v>
      </c>
      <c r="I20" s="182">
        <v>0</v>
      </c>
      <c r="J20" s="182">
        <v>0</v>
      </c>
      <c r="K20" s="250" t="s">
        <v>51</v>
      </c>
      <c r="L20" s="182">
        <v>0</v>
      </c>
      <c r="M20" s="191" t="s">
        <v>52</v>
      </c>
    </row>
    <row r="21" spans="1:13" ht="29.25" customHeight="1">
      <c r="A21" s="74">
        <v>8</v>
      </c>
      <c r="B21" s="75" t="s">
        <v>180</v>
      </c>
      <c r="C21" s="75" t="s">
        <v>183</v>
      </c>
      <c r="D21" s="76" t="s">
        <v>316</v>
      </c>
      <c r="E21" s="77">
        <v>39060</v>
      </c>
      <c r="F21" s="259">
        <v>39060</v>
      </c>
      <c r="G21" s="254">
        <f t="shared" si="0"/>
        <v>100</v>
      </c>
      <c r="H21" s="182"/>
      <c r="I21" s="182"/>
      <c r="J21" s="182"/>
      <c r="K21" s="250"/>
      <c r="L21" s="182"/>
      <c r="M21" s="191"/>
    </row>
    <row r="22" spans="1:13" ht="21.75" customHeight="1">
      <c r="A22" s="74">
        <v>9</v>
      </c>
      <c r="B22" s="75" t="s">
        <v>180</v>
      </c>
      <c r="C22" s="75" t="s">
        <v>183</v>
      </c>
      <c r="D22" s="76" t="s">
        <v>317</v>
      </c>
      <c r="E22" s="77">
        <v>185900</v>
      </c>
      <c r="F22" s="259">
        <v>185892.05</v>
      </c>
      <c r="G22" s="254">
        <f t="shared" si="0"/>
        <v>99.99572350726196</v>
      </c>
      <c r="H22" s="182"/>
      <c r="I22" s="182"/>
      <c r="J22" s="182"/>
      <c r="K22" s="250"/>
      <c r="L22" s="182"/>
      <c r="M22" s="191"/>
    </row>
    <row r="23" spans="1:13" ht="51.75" customHeight="1" hidden="1">
      <c r="A23" s="74"/>
      <c r="B23" s="75"/>
      <c r="C23" s="75"/>
      <c r="D23" s="76"/>
      <c r="E23" s="77">
        <v>0</v>
      </c>
      <c r="F23" s="259"/>
      <c r="G23" s="254" t="e">
        <f t="shared" si="0"/>
        <v>#DIV/0!</v>
      </c>
      <c r="H23" s="182"/>
      <c r="I23" s="182"/>
      <c r="J23" s="182"/>
      <c r="K23" s="250"/>
      <c r="L23" s="182"/>
      <c r="M23" s="191"/>
    </row>
    <row r="24" spans="1:13" ht="24" customHeight="1">
      <c r="A24" s="74">
        <v>10</v>
      </c>
      <c r="B24" s="75" t="s">
        <v>180</v>
      </c>
      <c r="C24" s="75" t="s">
        <v>183</v>
      </c>
      <c r="D24" s="76" t="s">
        <v>328</v>
      </c>
      <c r="E24" s="77">
        <v>852550</v>
      </c>
      <c r="F24" s="259">
        <v>838279.09</v>
      </c>
      <c r="G24" s="254">
        <f t="shared" si="0"/>
        <v>98.32609113834965</v>
      </c>
      <c r="H24" s="182"/>
      <c r="I24" s="182"/>
      <c r="J24" s="182"/>
      <c r="K24" s="250"/>
      <c r="L24" s="182"/>
      <c r="M24" s="191"/>
    </row>
    <row r="25" spans="1:13" ht="25.5" customHeight="1">
      <c r="A25" s="74">
        <v>11</v>
      </c>
      <c r="B25" s="75" t="s">
        <v>180</v>
      </c>
      <c r="C25" s="75" t="s">
        <v>183</v>
      </c>
      <c r="D25" s="76" t="s">
        <v>329</v>
      </c>
      <c r="E25" s="77">
        <v>8000</v>
      </c>
      <c r="F25" s="259">
        <v>0</v>
      </c>
      <c r="G25" s="254">
        <f t="shared" si="0"/>
        <v>0</v>
      </c>
      <c r="H25" s="182"/>
      <c r="I25" s="182"/>
      <c r="J25" s="182"/>
      <c r="K25" s="250"/>
      <c r="L25" s="182"/>
      <c r="M25" s="191"/>
    </row>
    <row r="26" spans="1:13" ht="24" customHeight="1">
      <c r="A26" s="74">
        <v>12</v>
      </c>
      <c r="B26" s="75" t="s">
        <v>180</v>
      </c>
      <c r="C26" s="75" t="s">
        <v>183</v>
      </c>
      <c r="D26" s="76" t="s">
        <v>330</v>
      </c>
      <c r="E26" s="77">
        <v>10000</v>
      </c>
      <c r="F26" s="259">
        <v>10000</v>
      </c>
      <c r="G26" s="254">
        <f t="shared" si="0"/>
        <v>100</v>
      </c>
      <c r="H26" s="182"/>
      <c r="I26" s="182"/>
      <c r="J26" s="182"/>
      <c r="K26" s="250"/>
      <c r="L26" s="182"/>
      <c r="M26" s="191"/>
    </row>
    <row r="27" spans="1:13" ht="24.75" customHeight="1">
      <c r="A27" s="74">
        <v>13</v>
      </c>
      <c r="B27" s="75" t="s">
        <v>28</v>
      </c>
      <c r="C27" s="75" t="s">
        <v>29</v>
      </c>
      <c r="D27" s="76" t="s">
        <v>319</v>
      </c>
      <c r="E27" s="77">
        <v>50000</v>
      </c>
      <c r="F27" s="259">
        <v>47500</v>
      </c>
      <c r="G27" s="254">
        <f t="shared" si="0"/>
        <v>95</v>
      </c>
      <c r="H27" s="182"/>
      <c r="I27" s="182"/>
      <c r="J27" s="182"/>
      <c r="K27" s="250"/>
      <c r="L27" s="182"/>
      <c r="M27" s="191"/>
    </row>
    <row r="28" spans="1:13" ht="22.5" customHeight="1">
      <c r="A28" s="74">
        <v>14</v>
      </c>
      <c r="B28" s="75" t="s">
        <v>28</v>
      </c>
      <c r="C28" s="75" t="s">
        <v>29</v>
      </c>
      <c r="D28" s="76" t="s">
        <v>318</v>
      </c>
      <c r="E28" s="77">
        <v>418000</v>
      </c>
      <c r="F28" s="259">
        <v>68150</v>
      </c>
      <c r="G28" s="254">
        <f t="shared" si="0"/>
        <v>16.303827751196174</v>
      </c>
      <c r="H28" s="182"/>
      <c r="I28" s="182"/>
      <c r="J28" s="182"/>
      <c r="K28" s="250"/>
      <c r="L28" s="182"/>
      <c r="M28" s="191"/>
    </row>
    <row r="29" spans="1:13" ht="22.5" customHeight="1">
      <c r="A29" s="74">
        <v>15</v>
      </c>
      <c r="B29" s="75" t="s">
        <v>55</v>
      </c>
      <c r="C29" s="75" t="s">
        <v>56</v>
      </c>
      <c r="D29" s="76" t="s">
        <v>320</v>
      </c>
      <c r="E29" s="77">
        <v>8500</v>
      </c>
      <c r="F29" s="259">
        <v>8425.5</v>
      </c>
      <c r="G29" s="254">
        <f>F29/E29*100</f>
        <v>99.12352941176471</v>
      </c>
      <c r="H29" s="182"/>
      <c r="I29" s="182"/>
      <c r="J29" s="182"/>
      <c r="K29" s="250"/>
      <c r="L29" s="182"/>
      <c r="M29" s="191"/>
    </row>
    <row r="30" spans="1:13" ht="24" customHeight="1">
      <c r="A30" s="74">
        <v>16</v>
      </c>
      <c r="B30" s="75" t="s">
        <v>195</v>
      </c>
      <c r="C30" s="75" t="s">
        <v>253</v>
      </c>
      <c r="D30" s="76" t="s">
        <v>321</v>
      </c>
      <c r="E30" s="77">
        <v>402119</v>
      </c>
      <c r="F30" s="259">
        <v>197808.65</v>
      </c>
      <c r="G30" s="254">
        <f t="shared" si="0"/>
        <v>49.1915701570928</v>
      </c>
      <c r="H30" s="182"/>
      <c r="I30" s="182"/>
      <c r="J30" s="182"/>
      <c r="K30" s="250"/>
      <c r="L30" s="182"/>
      <c r="M30" s="191"/>
    </row>
    <row r="31" spans="1:13" ht="51.75" customHeight="1" hidden="1">
      <c r="A31" s="74"/>
      <c r="B31" s="75"/>
      <c r="C31" s="75"/>
      <c r="D31" s="76"/>
      <c r="E31" s="77">
        <v>0</v>
      </c>
      <c r="F31" s="259"/>
      <c r="G31" s="254" t="e">
        <f t="shared" si="0"/>
        <v>#DIV/0!</v>
      </c>
      <c r="H31" s="182"/>
      <c r="I31" s="182"/>
      <c r="J31" s="182"/>
      <c r="K31" s="250"/>
      <c r="L31" s="182"/>
      <c r="M31" s="191"/>
    </row>
    <row r="32" spans="1:13" ht="21" customHeight="1">
      <c r="A32" s="74">
        <v>17</v>
      </c>
      <c r="B32" s="75" t="s">
        <v>195</v>
      </c>
      <c r="C32" s="75" t="s">
        <v>253</v>
      </c>
      <c r="D32" s="76" t="s">
        <v>322</v>
      </c>
      <c r="E32" s="77">
        <v>75000</v>
      </c>
      <c r="F32" s="259">
        <v>57830</v>
      </c>
      <c r="G32" s="254">
        <f t="shared" si="0"/>
        <v>77.10666666666667</v>
      </c>
      <c r="H32" s="182"/>
      <c r="I32" s="182"/>
      <c r="J32" s="182"/>
      <c r="K32" s="250"/>
      <c r="L32" s="182"/>
      <c r="M32" s="191"/>
    </row>
    <row r="33" spans="1:13" ht="24.75" customHeight="1">
      <c r="A33" s="74">
        <v>18</v>
      </c>
      <c r="B33" s="75" t="s">
        <v>195</v>
      </c>
      <c r="C33" s="75" t="s">
        <v>253</v>
      </c>
      <c r="D33" s="76" t="s">
        <v>331</v>
      </c>
      <c r="E33" s="77">
        <v>26000</v>
      </c>
      <c r="F33" s="259">
        <v>25830</v>
      </c>
      <c r="G33" s="254">
        <f t="shared" si="0"/>
        <v>99.34615384615385</v>
      </c>
      <c r="H33" s="182"/>
      <c r="I33" s="182"/>
      <c r="J33" s="182"/>
      <c r="K33" s="250"/>
      <c r="L33" s="182"/>
      <c r="M33" s="191"/>
    </row>
    <row r="34" spans="1:13" ht="23.25" customHeight="1">
      <c r="A34" s="74">
        <v>19</v>
      </c>
      <c r="B34" s="75" t="s">
        <v>195</v>
      </c>
      <c r="C34" s="75" t="s">
        <v>253</v>
      </c>
      <c r="D34" s="76" t="s">
        <v>332</v>
      </c>
      <c r="E34" s="77">
        <v>6000</v>
      </c>
      <c r="F34" s="259">
        <v>6000</v>
      </c>
      <c r="G34" s="254">
        <f t="shared" si="0"/>
        <v>100</v>
      </c>
      <c r="H34" s="182"/>
      <c r="I34" s="182"/>
      <c r="J34" s="182"/>
      <c r="K34" s="250"/>
      <c r="L34" s="182"/>
      <c r="M34" s="191"/>
    </row>
    <row r="35" spans="1:13" ht="29.25" customHeight="1">
      <c r="A35" s="74">
        <v>20</v>
      </c>
      <c r="B35" s="75" t="s">
        <v>58</v>
      </c>
      <c r="C35" s="75" t="s">
        <v>123</v>
      </c>
      <c r="D35" s="76" t="s">
        <v>323</v>
      </c>
      <c r="E35" s="77">
        <v>548088</v>
      </c>
      <c r="F35" s="259">
        <v>441915.76</v>
      </c>
      <c r="G35" s="254">
        <f t="shared" si="0"/>
        <v>80.62861438309177</v>
      </c>
      <c r="H35" s="182"/>
      <c r="I35" s="182"/>
      <c r="J35" s="182"/>
      <c r="K35" s="250"/>
      <c r="L35" s="182"/>
      <c r="M35" s="191"/>
    </row>
    <row r="36" spans="1:13" ht="51.75" customHeight="1" hidden="1">
      <c r="A36" s="74">
        <v>15</v>
      </c>
      <c r="B36" s="75"/>
      <c r="C36" s="75"/>
      <c r="D36" s="76"/>
      <c r="E36" s="77">
        <v>0</v>
      </c>
      <c r="F36" s="259"/>
      <c r="G36" s="254" t="e">
        <f t="shared" si="0"/>
        <v>#DIV/0!</v>
      </c>
      <c r="H36" s="182"/>
      <c r="I36" s="182"/>
      <c r="J36" s="182"/>
      <c r="K36" s="250"/>
      <c r="L36" s="182"/>
      <c r="M36" s="191"/>
    </row>
    <row r="37" spans="1:13" ht="24" customHeight="1">
      <c r="A37" s="74">
        <v>21</v>
      </c>
      <c r="B37" s="75" t="s">
        <v>200</v>
      </c>
      <c r="C37" s="75" t="s">
        <v>202</v>
      </c>
      <c r="D37" s="76" t="s">
        <v>334</v>
      </c>
      <c r="E37" s="77">
        <v>7380</v>
      </c>
      <c r="F37" s="259">
        <v>0</v>
      </c>
      <c r="G37" s="254">
        <f t="shared" si="0"/>
        <v>0</v>
      </c>
      <c r="H37" s="182"/>
      <c r="I37" s="182"/>
      <c r="J37" s="182"/>
      <c r="K37" s="250"/>
      <c r="L37" s="182"/>
      <c r="M37" s="191"/>
    </row>
    <row r="38" spans="1:13" ht="22.5" customHeight="1">
      <c r="A38" s="74">
        <v>22</v>
      </c>
      <c r="B38" s="75" t="s">
        <v>200</v>
      </c>
      <c r="C38" s="75" t="s">
        <v>202</v>
      </c>
      <c r="D38" s="76" t="s">
        <v>335</v>
      </c>
      <c r="E38" s="77">
        <v>15750</v>
      </c>
      <c r="F38" s="259">
        <v>14281.42</v>
      </c>
      <c r="G38" s="254">
        <f t="shared" si="0"/>
        <v>90.67568253968254</v>
      </c>
      <c r="H38" s="182"/>
      <c r="I38" s="182"/>
      <c r="J38" s="182"/>
      <c r="K38" s="250"/>
      <c r="L38" s="182"/>
      <c r="M38" s="191"/>
    </row>
    <row r="39" spans="1:13" ht="23.25" customHeight="1">
      <c r="A39" s="74">
        <v>23</v>
      </c>
      <c r="B39" s="75" t="s">
        <v>205</v>
      </c>
      <c r="C39" s="75" t="s">
        <v>333</v>
      </c>
      <c r="D39" s="76" t="s">
        <v>336</v>
      </c>
      <c r="E39" s="77">
        <v>6792</v>
      </c>
      <c r="F39" s="259">
        <v>1291.5</v>
      </c>
      <c r="G39" s="254">
        <f t="shared" si="0"/>
        <v>19.01501766784452</v>
      </c>
      <c r="H39" s="182"/>
      <c r="I39" s="182"/>
      <c r="J39" s="182"/>
      <c r="K39" s="250"/>
      <c r="L39" s="182"/>
      <c r="M39" s="191"/>
    </row>
    <row r="40" spans="1:13" ht="27.75" customHeight="1">
      <c r="A40" s="74">
        <v>24</v>
      </c>
      <c r="B40" s="75" t="s">
        <v>205</v>
      </c>
      <c r="C40" s="75" t="s">
        <v>333</v>
      </c>
      <c r="D40" s="76" t="s">
        <v>337</v>
      </c>
      <c r="E40" s="77">
        <v>24153</v>
      </c>
      <c r="F40" s="259">
        <v>2152.5</v>
      </c>
      <c r="G40" s="254">
        <f t="shared" si="0"/>
        <v>8.911936405415476</v>
      </c>
      <c r="H40" s="182"/>
      <c r="I40" s="182"/>
      <c r="J40" s="182"/>
      <c r="K40" s="250"/>
      <c r="L40" s="182"/>
      <c r="M40" s="191"/>
    </row>
    <row r="41" spans="1:13" ht="12.75">
      <c r="A41" s="320" t="s">
        <v>1</v>
      </c>
      <c r="B41" s="320"/>
      <c r="C41" s="320"/>
      <c r="D41" s="320"/>
      <c r="E41" s="253">
        <f>SUM(E12:E40)</f>
        <v>3587412</v>
      </c>
      <c r="F41" s="256">
        <f>SUM(F12:F40)</f>
        <v>2754271.1899999995</v>
      </c>
      <c r="G41" s="255">
        <f t="shared" si="0"/>
        <v>76.77599311146864</v>
      </c>
      <c r="H41" s="182"/>
      <c r="I41" s="182"/>
      <c r="J41" s="182"/>
      <c r="K41" s="182"/>
      <c r="L41" s="182"/>
      <c r="M41" s="251"/>
    </row>
    <row r="42" spans="1:13" ht="12.75">
      <c r="A42" s="40"/>
      <c r="B42" s="40"/>
      <c r="C42" s="40"/>
      <c r="D42" s="40"/>
      <c r="E42" s="69"/>
      <c r="F42" s="257"/>
      <c r="G42" s="69"/>
      <c r="H42" s="69"/>
      <c r="I42" s="69"/>
      <c r="J42" s="69"/>
      <c r="K42" s="69"/>
      <c r="L42" s="69"/>
      <c r="M42" s="40"/>
    </row>
    <row r="43" spans="1:13" ht="12.75">
      <c r="A43" s="40"/>
      <c r="B43" s="40"/>
      <c r="C43" s="40"/>
      <c r="D43" s="40"/>
      <c r="E43" s="69"/>
      <c r="F43" s="257"/>
      <c r="G43" s="69"/>
      <c r="H43" s="69"/>
      <c r="I43" s="69"/>
      <c r="J43" s="69"/>
      <c r="K43" s="69"/>
      <c r="L43" s="69"/>
      <c r="M43" s="40"/>
    </row>
    <row r="44" spans="1:13" ht="12.75">
      <c r="A44" s="40"/>
      <c r="B44" s="40"/>
      <c r="C44" s="40"/>
      <c r="D44" s="40"/>
      <c r="E44" s="69"/>
      <c r="F44" s="257"/>
      <c r="G44" s="69"/>
      <c r="H44" s="69"/>
      <c r="I44" s="69"/>
      <c r="J44" s="69"/>
      <c r="K44" s="69"/>
      <c r="L44" s="69"/>
      <c r="M44" s="40"/>
    </row>
    <row r="45" spans="1:13" ht="12.75">
      <c r="A45" s="40"/>
      <c r="B45" s="40"/>
      <c r="C45" s="40"/>
      <c r="D45" s="40"/>
      <c r="E45" s="69"/>
      <c r="F45" s="257"/>
      <c r="G45" s="69"/>
      <c r="H45" s="69"/>
      <c r="I45" s="69"/>
      <c r="J45" s="69"/>
      <c r="K45" s="69"/>
      <c r="L45" s="69"/>
      <c r="M45" s="40"/>
    </row>
    <row r="46" spans="1:13" ht="12.75">
      <c r="A46" s="40"/>
      <c r="B46" s="40"/>
      <c r="C46" s="40"/>
      <c r="D46" s="40"/>
      <c r="E46" s="69"/>
      <c r="F46" s="257"/>
      <c r="G46" s="69"/>
      <c r="H46" s="69"/>
      <c r="I46" s="69"/>
      <c r="J46" s="69"/>
      <c r="K46" s="69"/>
      <c r="L46" s="69"/>
      <c r="M46" s="40"/>
    </row>
    <row r="47" spans="1:13" ht="12.75">
      <c r="A47" s="40"/>
      <c r="B47" s="40"/>
      <c r="C47" s="40"/>
      <c r="D47" s="40"/>
      <c r="E47" s="69"/>
      <c r="F47" s="257"/>
      <c r="G47" s="69"/>
      <c r="H47" s="69"/>
      <c r="I47" s="69"/>
      <c r="J47" s="69"/>
      <c r="K47" s="69"/>
      <c r="L47" s="69"/>
      <c r="M47" s="40"/>
    </row>
    <row r="48" spans="1:13" ht="12.75">
      <c r="A48" s="51"/>
      <c r="B48" s="40"/>
      <c r="C48" s="40"/>
      <c r="D48" s="40"/>
      <c r="E48" s="69"/>
      <c r="F48" s="257"/>
      <c r="G48" s="69"/>
      <c r="H48" s="69"/>
      <c r="I48" s="69"/>
      <c r="J48" s="69"/>
      <c r="K48" s="69"/>
      <c r="L48" s="69"/>
      <c r="M48" s="40"/>
    </row>
    <row r="49" spans="1:13" ht="12.75">
      <c r="A49" s="40"/>
      <c r="B49" s="40"/>
      <c r="C49" s="40"/>
      <c r="D49" s="40"/>
      <c r="E49" s="69"/>
      <c r="F49" s="257"/>
      <c r="G49" s="69"/>
      <c r="H49" s="69"/>
      <c r="I49" s="69"/>
      <c r="J49" s="69"/>
      <c r="K49" s="69"/>
      <c r="L49" s="69"/>
      <c r="M49" s="40"/>
    </row>
  </sheetData>
  <sheetProtection/>
  <mergeCells count="18">
    <mergeCell ref="A5:M5"/>
    <mergeCell ref="A41:D41"/>
    <mergeCell ref="I8:I10"/>
    <mergeCell ref="J8:J10"/>
    <mergeCell ref="I7:L7"/>
    <mergeCell ref="L8:L10"/>
    <mergeCell ref="F6:F10"/>
    <mergeCell ref="G6:G10"/>
    <mergeCell ref="A4:M4"/>
    <mergeCell ref="A6:A10"/>
    <mergeCell ref="B6:B10"/>
    <mergeCell ref="C6:C10"/>
    <mergeCell ref="D6:D10"/>
    <mergeCell ref="E6:E10"/>
    <mergeCell ref="H6:L6"/>
    <mergeCell ref="M6:M10"/>
    <mergeCell ref="K8:K10"/>
    <mergeCell ref="H7:H10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7.57421875" style="0" customWidth="1"/>
    <col min="4" max="4" width="52.140625" style="0" customWidth="1"/>
    <col min="5" max="5" width="14.421875" style="0" customWidth="1"/>
  </cols>
  <sheetData>
    <row r="1" spans="1:10" ht="12.75">
      <c r="A1" s="40"/>
      <c r="B1" s="40"/>
      <c r="C1" s="40"/>
      <c r="D1" s="180"/>
      <c r="E1" s="38" t="s">
        <v>275</v>
      </c>
      <c r="F1" s="180"/>
      <c r="G1" s="38"/>
      <c r="J1" s="38"/>
    </row>
    <row r="2" spans="1:10" ht="12.75">
      <c r="A2" s="40"/>
      <c r="B2" s="40"/>
      <c r="C2" s="40"/>
      <c r="D2" s="38"/>
      <c r="E2" s="38" t="s">
        <v>26</v>
      </c>
      <c r="F2" s="38"/>
      <c r="G2" s="38"/>
      <c r="J2" s="38"/>
    </row>
    <row r="3" spans="1:8" ht="15.75">
      <c r="A3" s="325"/>
      <c r="B3" s="325"/>
      <c r="C3" s="325"/>
      <c r="D3" s="325"/>
      <c r="E3" s="325"/>
      <c r="F3" s="325"/>
      <c r="G3" s="325"/>
      <c r="H3" s="325"/>
    </row>
    <row r="4" spans="5:8" ht="12.75">
      <c r="E4" s="181"/>
      <c r="F4" s="182"/>
      <c r="G4" s="182"/>
      <c r="H4" s="183"/>
    </row>
    <row r="5" spans="5:8" ht="12.75">
      <c r="E5" s="181"/>
      <c r="F5" s="318"/>
      <c r="G5" s="318"/>
      <c r="H5" s="185"/>
    </row>
    <row r="6" spans="1:8" ht="15.75">
      <c r="A6" s="326" t="s">
        <v>276</v>
      </c>
      <c r="B6" s="326"/>
      <c r="C6" s="326"/>
      <c r="D6" s="326"/>
      <c r="E6" s="326"/>
      <c r="F6" s="184"/>
      <c r="G6" s="184"/>
      <c r="H6" s="185"/>
    </row>
    <row r="7" spans="4:8" ht="12.75">
      <c r="D7" s="40"/>
      <c r="E7" s="186"/>
      <c r="F7" s="187"/>
      <c r="G7" s="187"/>
      <c r="H7" s="188"/>
    </row>
    <row r="8" spans="1:8" ht="12.75">
      <c r="A8" s="315" t="s">
        <v>39</v>
      </c>
      <c r="B8" s="315" t="s">
        <v>0</v>
      </c>
      <c r="C8" s="315" t="s">
        <v>3</v>
      </c>
      <c r="D8" s="316" t="s">
        <v>210</v>
      </c>
      <c r="E8" s="327" t="s">
        <v>211</v>
      </c>
      <c r="F8" s="189"/>
      <c r="G8" s="189"/>
      <c r="H8" s="190"/>
    </row>
    <row r="9" spans="1:8" ht="12.75">
      <c r="A9" s="315"/>
      <c r="B9" s="315"/>
      <c r="C9" s="315"/>
      <c r="D9" s="316"/>
      <c r="E9" s="328"/>
      <c r="F9" s="182"/>
      <c r="G9" s="182"/>
      <c r="H9" s="191"/>
    </row>
    <row r="10" spans="1:8" ht="12.75">
      <c r="A10" s="315"/>
      <c r="B10" s="315"/>
      <c r="C10" s="315"/>
      <c r="D10" s="316"/>
      <c r="E10" s="329"/>
      <c r="F10" s="189"/>
      <c r="G10" s="189"/>
      <c r="H10" s="190"/>
    </row>
    <row r="11" spans="1:8" ht="12.75">
      <c r="A11" s="72">
        <v>1</v>
      </c>
      <c r="B11" s="72">
        <v>2</v>
      </c>
      <c r="C11" s="72">
        <v>3</v>
      </c>
      <c r="D11" s="72">
        <v>4</v>
      </c>
      <c r="E11" s="73">
        <v>5</v>
      </c>
      <c r="F11" s="182"/>
      <c r="G11" s="182"/>
      <c r="H11" s="191"/>
    </row>
    <row r="12" spans="1:8" ht="14.25" customHeight="1">
      <c r="A12" s="192">
        <v>1</v>
      </c>
      <c r="B12" s="192">
        <v>801</v>
      </c>
      <c r="C12" s="192">
        <v>80104</v>
      </c>
      <c r="D12" s="193" t="s">
        <v>277</v>
      </c>
      <c r="E12" s="194">
        <v>331314</v>
      </c>
      <c r="F12" s="189"/>
      <c r="G12" s="189"/>
      <c r="H12" s="190"/>
    </row>
    <row r="13" spans="1:8" ht="28.5" customHeight="1">
      <c r="A13" s="195">
        <v>2</v>
      </c>
      <c r="B13" s="195">
        <v>851</v>
      </c>
      <c r="C13" s="195">
        <v>85195</v>
      </c>
      <c r="D13" s="196" t="s">
        <v>278</v>
      </c>
      <c r="E13" s="197">
        <v>13991</v>
      </c>
      <c r="F13" s="182"/>
      <c r="G13" s="182"/>
      <c r="H13" s="191"/>
    </row>
    <row r="14" spans="1:8" ht="25.5">
      <c r="A14" s="195">
        <v>3</v>
      </c>
      <c r="B14" s="198" t="s">
        <v>279</v>
      </c>
      <c r="C14" s="198" t="s">
        <v>280</v>
      </c>
      <c r="D14" s="196" t="s">
        <v>281</v>
      </c>
      <c r="E14" s="197">
        <v>142528</v>
      </c>
      <c r="F14" s="182"/>
      <c r="G14" s="182"/>
      <c r="H14" s="158"/>
    </row>
    <row r="15" spans="1:8" ht="12.75">
      <c r="A15" s="195"/>
      <c r="B15" s="195"/>
      <c r="C15" s="195"/>
      <c r="D15" s="195"/>
      <c r="E15" s="197"/>
      <c r="F15" s="182"/>
      <c r="G15" s="182"/>
      <c r="H15" s="158"/>
    </row>
    <row r="16" spans="1:8" ht="12.75">
      <c r="A16" s="199"/>
      <c r="B16" s="199"/>
      <c r="C16" s="199"/>
      <c r="D16" s="199"/>
      <c r="E16" s="200"/>
      <c r="F16" s="182"/>
      <c r="G16" s="182"/>
      <c r="H16" s="158"/>
    </row>
    <row r="17" spans="1:8" ht="12.75">
      <c r="A17" s="322" t="s">
        <v>1</v>
      </c>
      <c r="B17" s="323"/>
      <c r="C17" s="323"/>
      <c r="D17" s="324"/>
      <c r="E17" s="124">
        <f>E12+E13+E14+E15+E16</f>
        <v>487833</v>
      </c>
      <c r="F17" s="182"/>
      <c r="G17" s="182"/>
      <c r="H17" s="158"/>
    </row>
    <row r="19" ht="12.75">
      <c r="A19" t="s">
        <v>25</v>
      </c>
    </row>
    <row r="20" ht="12.75">
      <c r="A20" t="s">
        <v>282</v>
      </c>
    </row>
    <row r="21" ht="12.75">
      <c r="A21" t="s">
        <v>283</v>
      </c>
    </row>
    <row r="22" ht="12.75">
      <c r="A22" t="s">
        <v>284</v>
      </c>
    </row>
    <row r="23" ht="12.75">
      <c r="A23" t="s">
        <v>285</v>
      </c>
    </row>
    <row r="24" ht="12.75">
      <c r="A24" t="s">
        <v>286</v>
      </c>
    </row>
    <row r="25" ht="12.75">
      <c r="A25" t="s">
        <v>287</v>
      </c>
    </row>
  </sheetData>
  <sheetProtection/>
  <mergeCells count="9">
    <mergeCell ref="A17:D17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C1">
      <selection activeCell="F26" sqref="F26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38" t="s">
        <v>291</v>
      </c>
    </row>
    <row r="2" ht="12.75">
      <c r="O2" s="38" t="s">
        <v>26</v>
      </c>
    </row>
    <row r="3" ht="6.75" customHeight="1"/>
    <row r="4" spans="1:15" ht="18">
      <c r="A4" s="314" t="s">
        <v>165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 ht="9" customHeight="1">
      <c r="A5" s="70"/>
      <c r="B5" s="70"/>
      <c r="C5" s="70"/>
      <c r="D5" s="70"/>
      <c r="E5" s="70"/>
      <c r="F5" s="71"/>
      <c r="G5" s="71"/>
      <c r="H5" s="71"/>
      <c r="I5" s="71"/>
      <c r="J5" s="71"/>
      <c r="K5" s="71"/>
      <c r="L5" s="71"/>
      <c r="M5" s="71"/>
      <c r="N5" s="71"/>
      <c r="O5" s="162"/>
    </row>
    <row r="6" spans="1:15" ht="12.75">
      <c r="A6" s="315" t="s">
        <v>39</v>
      </c>
      <c r="B6" s="315" t="s">
        <v>0</v>
      </c>
      <c r="C6" s="315" t="s">
        <v>40</v>
      </c>
      <c r="D6" s="316" t="s">
        <v>166</v>
      </c>
      <c r="E6" s="331" t="s">
        <v>167</v>
      </c>
      <c r="F6" s="317" t="s">
        <v>42</v>
      </c>
      <c r="G6" s="327" t="s">
        <v>168</v>
      </c>
      <c r="H6" s="317" t="s">
        <v>43</v>
      </c>
      <c r="I6" s="317"/>
      <c r="J6" s="317"/>
      <c r="K6" s="317"/>
      <c r="L6" s="317"/>
      <c r="M6" s="317"/>
      <c r="N6" s="317"/>
      <c r="O6" s="317" t="s">
        <v>44</v>
      </c>
    </row>
    <row r="7" spans="1:15" ht="12.75">
      <c r="A7" s="315"/>
      <c r="B7" s="315"/>
      <c r="C7" s="315"/>
      <c r="D7" s="316"/>
      <c r="E7" s="332"/>
      <c r="F7" s="317"/>
      <c r="G7" s="328"/>
      <c r="H7" s="317" t="s">
        <v>169</v>
      </c>
      <c r="I7" s="317" t="s">
        <v>45</v>
      </c>
      <c r="J7" s="317"/>
      <c r="K7" s="317"/>
      <c r="L7" s="317"/>
      <c r="M7" s="317" t="s">
        <v>98</v>
      </c>
      <c r="N7" s="317" t="s">
        <v>99</v>
      </c>
      <c r="O7" s="317"/>
    </row>
    <row r="8" spans="1:15" ht="12.75">
      <c r="A8" s="315"/>
      <c r="B8" s="315"/>
      <c r="C8" s="315"/>
      <c r="D8" s="316"/>
      <c r="E8" s="332"/>
      <c r="F8" s="317"/>
      <c r="G8" s="328"/>
      <c r="H8" s="317"/>
      <c r="I8" s="317" t="s">
        <v>46</v>
      </c>
      <c r="J8" s="330" t="s">
        <v>170</v>
      </c>
      <c r="K8" s="317" t="s">
        <v>171</v>
      </c>
      <c r="L8" s="317" t="s">
        <v>47</v>
      </c>
      <c r="M8" s="317"/>
      <c r="N8" s="317"/>
      <c r="O8" s="317"/>
    </row>
    <row r="9" spans="1:15" ht="12.75">
      <c r="A9" s="315"/>
      <c r="B9" s="315"/>
      <c r="C9" s="315"/>
      <c r="D9" s="316"/>
      <c r="E9" s="332"/>
      <c r="F9" s="317"/>
      <c r="G9" s="328"/>
      <c r="H9" s="317"/>
      <c r="I9" s="317"/>
      <c r="J9" s="330"/>
      <c r="K9" s="317"/>
      <c r="L9" s="317"/>
      <c r="M9" s="317"/>
      <c r="N9" s="317"/>
      <c r="O9" s="317"/>
    </row>
    <row r="10" spans="1:15" ht="47.25" customHeight="1">
      <c r="A10" s="315"/>
      <c r="B10" s="315"/>
      <c r="C10" s="315"/>
      <c r="D10" s="316"/>
      <c r="E10" s="333"/>
      <c r="F10" s="317"/>
      <c r="G10" s="329"/>
      <c r="H10" s="317"/>
      <c r="I10" s="317"/>
      <c r="J10" s="330"/>
      <c r="K10" s="317"/>
      <c r="L10" s="317"/>
      <c r="M10" s="317"/>
      <c r="N10" s="317"/>
      <c r="O10" s="317"/>
    </row>
    <row r="11" spans="1:15" ht="12.75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3">
        <v>6</v>
      </c>
      <c r="G11" s="73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  <c r="M11" s="73">
        <v>13</v>
      </c>
      <c r="N11" s="73">
        <v>14</v>
      </c>
      <c r="O11" s="73">
        <v>15</v>
      </c>
    </row>
    <row r="12" spans="1:15" ht="102" customHeight="1">
      <c r="A12" s="163" t="s">
        <v>48</v>
      </c>
      <c r="B12" s="164" t="s">
        <v>49</v>
      </c>
      <c r="C12" s="164" t="s">
        <v>50</v>
      </c>
      <c r="D12" s="165" t="s">
        <v>172</v>
      </c>
      <c r="E12" s="163" t="s">
        <v>173</v>
      </c>
      <c r="F12" s="166">
        <f>G12+H12+1557158</f>
        <v>5468096</v>
      </c>
      <c r="G12" s="166">
        <v>1211236</v>
      </c>
      <c r="H12" s="166">
        <f>I12+J12+659148</f>
        <v>2699702</v>
      </c>
      <c r="I12" s="166">
        <f>835009+31725</f>
        <v>866734</v>
      </c>
      <c r="J12" s="166">
        <v>1173820</v>
      </c>
      <c r="K12" s="167" t="s">
        <v>174</v>
      </c>
      <c r="L12" s="166">
        <v>0</v>
      </c>
      <c r="M12" s="167" t="s">
        <v>235</v>
      </c>
      <c r="N12" s="166">
        <v>0</v>
      </c>
      <c r="O12" s="167" t="s">
        <v>177</v>
      </c>
    </row>
    <row r="13" spans="1:15" ht="51" hidden="1">
      <c r="A13" s="168" t="s">
        <v>53</v>
      </c>
      <c r="B13" s="169"/>
      <c r="C13" s="169"/>
      <c r="D13" s="169"/>
      <c r="E13" s="169"/>
      <c r="F13" s="170"/>
      <c r="G13" s="170"/>
      <c r="H13" s="170"/>
      <c r="I13" s="170"/>
      <c r="J13" s="170"/>
      <c r="K13" s="171" t="s">
        <v>51</v>
      </c>
      <c r="L13" s="170"/>
      <c r="M13" s="170"/>
      <c r="N13" s="170"/>
      <c r="O13" s="170"/>
    </row>
    <row r="14" spans="1:15" ht="51" hidden="1">
      <c r="A14" s="168" t="s">
        <v>54</v>
      </c>
      <c r="B14" s="169"/>
      <c r="C14" s="169"/>
      <c r="D14" s="169"/>
      <c r="E14" s="169"/>
      <c r="F14" s="170"/>
      <c r="G14" s="170"/>
      <c r="H14" s="170"/>
      <c r="I14" s="170"/>
      <c r="J14" s="170"/>
      <c r="K14" s="171" t="s">
        <v>51</v>
      </c>
      <c r="L14" s="170"/>
      <c r="M14" s="170"/>
      <c r="N14" s="170"/>
      <c r="O14" s="170"/>
    </row>
    <row r="15" spans="1:15" ht="51" hidden="1">
      <c r="A15" s="168" t="s">
        <v>57</v>
      </c>
      <c r="B15" s="169"/>
      <c r="C15" s="169"/>
      <c r="D15" s="169"/>
      <c r="E15" s="169"/>
      <c r="F15" s="170"/>
      <c r="G15" s="170"/>
      <c r="H15" s="170"/>
      <c r="I15" s="170"/>
      <c r="J15" s="170"/>
      <c r="K15" s="172" t="s">
        <v>51</v>
      </c>
      <c r="L15" s="170"/>
      <c r="M15" s="170"/>
      <c r="N15" s="170"/>
      <c r="O15" s="173"/>
    </row>
    <row r="16" spans="1:15" ht="83.25" customHeight="1">
      <c r="A16" s="163" t="s">
        <v>53</v>
      </c>
      <c r="B16" s="164" t="s">
        <v>49</v>
      </c>
      <c r="C16" s="164" t="s">
        <v>50</v>
      </c>
      <c r="D16" s="165" t="s">
        <v>288</v>
      </c>
      <c r="E16" s="163" t="s">
        <v>289</v>
      </c>
      <c r="F16" s="166">
        <f>H16+1211161</f>
        <v>1682092</v>
      </c>
      <c r="G16" s="166">
        <v>0</v>
      </c>
      <c r="H16" s="166">
        <f>I16+J16</f>
        <v>470931</v>
      </c>
      <c r="I16" s="166">
        <v>470931</v>
      </c>
      <c r="J16" s="166">
        <v>0</v>
      </c>
      <c r="K16" s="167" t="s">
        <v>226</v>
      </c>
      <c r="L16" s="166">
        <v>0</v>
      </c>
      <c r="M16" s="167" t="s">
        <v>290</v>
      </c>
      <c r="N16" s="166">
        <v>0</v>
      </c>
      <c r="O16" s="167" t="s">
        <v>177</v>
      </c>
    </row>
    <row r="17" spans="1:15" ht="12.75">
      <c r="A17" s="320" t="s">
        <v>1</v>
      </c>
      <c r="B17" s="320"/>
      <c r="C17" s="320"/>
      <c r="D17" s="320"/>
      <c r="E17" s="129"/>
      <c r="F17" s="77">
        <f>F12+F16</f>
        <v>7150188</v>
      </c>
      <c r="G17" s="77">
        <f>G12+G16</f>
        <v>1211236</v>
      </c>
      <c r="H17" s="77">
        <f>H16+H12</f>
        <v>3170633</v>
      </c>
      <c r="I17" s="77">
        <f>I16+I12</f>
        <v>1337665</v>
      </c>
      <c r="J17" s="77">
        <f>J12+J16</f>
        <v>1173820</v>
      </c>
      <c r="K17" s="77">
        <v>659148</v>
      </c>
      <c r="L17" s="77">
        <f>L12+L13+L14+L15</f>
        <v>0</v>
      </c>
      <c r="M17" s="77">
        <f>1557158+1211161</f>
        <v>2768319</v>
      </c>
      <c r="N17" s="77">
        <f>N12+N13+N14+N15</f>
        <v>0</v>
      </c>
      <c r="O17" s="123" t="s">
        <v>62</v>
      </c>
    </row>
    <row r="18" spans="1:15" ht="12.75">
      <c r="A18" s="40"/>
      <c r="B18" s="40"/>
      <c r="C18" s="40"/>
      <c r="D18" s="40"/>
      <c r="E18" s="40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2.75">
      <c r="A19" s="40" t="s">
        <v>63</v>
      </c>
      <c r="B19" s="40"/>
      <c r="C19" s="40"/>
      <c r="D19" s="40"/>
      <c r="E19" s="40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ht="12.75">
      <c r="A20" s="40" t="s">
        <v>64</v>
      </c>
      <c r="B20" s="40"/>
      <c r="C20" s="40"/>
      <c r="D20" s="40"/>
      <c r="E20" s="40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ht="12.75">
      <c r="A21" s="40" t="s">
        <v>65</v>
      </c>
      <c r="B21" s="40"/>
      <c r="C21" s="40"/>
      <c r="D21" s="40"/>
      <c r="E21" s="40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12.75">
      <c r="A22" s="40" t="s">
        <v>66</v>
      </c>
      <c r="B22" s="40"/>
      <c r="C22" s="40"/>
      <c r="D22" s="40"/>
      <c r="E22" s="40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1:15" ht="12.75">
      <c r="A23" s="40" t="s">
        <v>175</v>
      </c>
      <c r="B23" s="40"/>
      <c r="C23" s="40"/>
      <c r="D23" s="40"/>
      <c r="E23" s="40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2.75">
      <c r="A24" s="51" t="s">
        <v>176</v>
      </c>
      <c r="B24" s="40"/>
      <c r="C24" s="40"/>
      <c r="D24" s="40"/>
      <c r="E24" s="40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ht="12.75">
      <c r="A25" s="40" t="s">
        <v>176</v>
      </c>
      <c r="B25" s="40"/>
      <c r="C25" s="40"/>
      <c r="D25" s="40"/>
      <c r="E25" s="40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12.75">
      <c r="A26" s="40"/>
      <c r="B26" s="40"/>
      <c r="C26" s="40"/>
      <c r="D26" s="40"/>
      <c r="E26" s="40"/>
      <c r="F26" s="69"/>
      <c r="G26" s="69"/>
      <c r="H26" s="69"/>
      <c r="I26" s="69"/>
      <c r="J26" s="69"/>
      <c r="K26" s="69"/>
      <c r="L26" s="69"/>
      <c r="M26" s="69"/>
      <c r="N26" s="69"/>
      <c r="O26" s="69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A17:D17"/>
    <mergeCell ref="H7:H10"/>
    <mergeCell ref="I7:L7"/>
    <mergeCell ref="M7:M10"/>
    <mergeCell ref="N7:N10"/>
    <mergeCell ref="I8:I10"/>
    <mergeCell ref="J8:J10"/>
    <mergeCell ref="K8:K10"/>
    <mergeCell ref="L8:L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User</cp:lastModifiedBy>
  <cp:lastPrinted>2014-03-12T07:56:24Z</cp:lastPrinted>
  <dcterms:created xsi:type="dcterms:W3CDTF">2010-03-08T07:45:02Z</dcterms:created>
  <dcterms:modified xsi:type="dcterms:W3CDTF">2016-03-04T10:09:29Z</dcterms:modified>
  <cp:category/>
  <cp:version/>
  <cp:contentType/>
  <cp:contentStatus/>
</cp:coreProperties>
</file>