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<sst xmlns="http://schemas.openxmlformats.org/spreadsheetml/2006/main" count="183" uniqueCount="172">
  <si>
    <t>WYDATKI BIEŻĄCE</t>
  </si>
  <si>
    <t>Dział</t>
  </si>
  <si>
    <t>Rozdział</t>
  </si>
  <si>
    <t>Nazwa działu i rozdziału</t>
  </si>
  <si>
    <t>Ogółem</t>
  </si>
  <si>
    <t>Wydatki jednostek budżetowych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</si>
  <si>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</si>
  <si>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</si>
  <si>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</si>
  <si>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</si>
  <si>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</si>
  <si>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</si>
  <si>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</si>
  <si>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</si>
  <si>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Plan</t>
  </si>
  <si>
    <t>Wykonanie</t>
  </si>
  <si>
    <t>% realiz.</t>
  </si>
  <si>
    <t>Zał. Nr 2a</t>
  </si>
  <si>
    <t>01010</t>
  </si>
  <si>
    <t>01030</t>
  </si>
  <si>
    <t>Izby rolnicze</t>
  </si>
  <si>
    <t>01038</t>
  </si>
  <si>
    <t>Rozwój obszarów wiejskich</t>
  </si>
  <si>
    <t>01041</t>
  </si>
  <si>
    <t>01095</t>
  </si>
  <si>
    <t>Pozostała działalność</t>
  </si>
  <si>
    <t>010</t>
  </si>
  <si>
    <t>ROLNICTWO I ŁOWIECTWO</t>
  </si>
  <si>
    <t>60016</t>
  </si>
  <si>
    <t>Drogi publiczne gminne</t>
  </si>
  <si>
    <t>600</t>
  </si>
  <si>
    <t>TRANSPORT I ŁĄCZNOŚĆ</t>
  </si>
  <si>
    <t>70005</t>
  </si>
  <si>
    <t>700</t>
  </si>
  <si>
    <t>71015</t>
  </si>
  <si>
    <t>710</t>
  </si>
  <si>
    <t>75011</t>
  </si>
  <si>
    <t>75022</t>
  </si>
  <si>
    <t>75023</t>
  </si>
  <si>
    <t>75075</t>
  </si>
  <si>
    <t>75095</t>
  </si>
  <si>
    <t>750</t>
  </si>
  <si>
    <t>Gospodarka mieszkaniowa</t>
  </si>
  <si>
    <t>GOSPODARKA GRUNTAMI 
I NIERUCHOMOŚCIAMI</t>
  </si>
  <si>
    <t>Nadzór budowlany</t>
  </si>
  <si>
    <t>DZIAŁALNOŚĆ USŁUGOWA</t>
  </si>
  <si>
    <t>Urzędy wojewódzkie</t>
  </si>
  <si>
    <t>Rady gmin</t>
  </si>
  <si>
    <t>Urzędy gmin</t>
  </si>
  <si>
    <t>ADMINISTRACJA PUBLICZNA</t>
  </si>
  <si>
    <t>75101</t>
  </si>
  <si>
    <t>751</t>
  </si>
  <si>
    <t>Urzędy naczelnych organów władzy państwowej, kontroli i ochrony prawa</t>
  </si>
  <si>
    <t>URZĘDY NACZELNYCH ORGANÓW 
WŁADZY PAŃSTWOWEJ, KONTROLI I OCHRONY PRAWA ORAZ SĄDOWNICTWA</t>
  </si>
  <si>
    <t>75412</t>
  </si>
  <si>
    <t>75495</t>
  </si>
  <si>
    <t>754</t>
  </si>
  <si>
    <t>Ochotnicze straże pożarne</t>
  </si>
  <si>
    <t>BEZPIECZEŃSTWO PUBLICZNE I OCHRONA PRZECIWPOŻAROWA</t>
  </si>
  <si>
    <t>75647</t>
  </si>
  <si>
    <t>756</t>
  </si>
  <si>
    <t>Pobór podatków, opłat i niepodatkowych należności budżetowych</t>
  </si>
  <si>
    <t>DOCHODY OD OSÓB PRAWNYCH, OD OSÓB FIZYCZNYCH I OD INNYCH JEDNOSTEK NIEPOSIADAJĄCYCH OSOBOWOŚCI  PRAWNEJ ORAZ WYDATKI ZWIĄZANE Z ICH POBOREM</t>
  </si>
  <si>
    <t>75702</t>
  </si>
  <si>
    <t>757</t>
  </si>
  <si>
    <t>75814</t>
  </si>
  <si>
    <t>75818</t>
  </si>
  <si>
    <t>758</t>
  </si>
  <si>
    <t>Obsługa papierów wartościowych, kredytów i pożyczek jednostek samorządu terytorialnego</t>
  </si>
  <si>
    <t>OBSŁUGA DŁUGU 
PUBLICZNEGO</t>
  </si>
  <si>
    <t>Różne rozliczenia finansowe</t>
  </si>
  <si>
    <t>Rezerwy ogólne i celowe</t>
  </si>
  <si>
    <t>RÓŻNE ROZLICZENIA</t>
  </si>
  <si>
    <t>80101</t>
  </si>
  <si>
    <t>80103</t>
  </si>
  <si>
    <t>80104</t>
  </si>
  <si>
    <t>80110</t>
  </si>
  <si>
    <t>80113</t>
  </si>
  <si>
    <t>80114</t>
  </si>
  <si>
    <t>80145</t>
  </si>
  <si>
    <t>80146</t>
  </si>
  <si>
    <t>80148</t>
  </si>
  <si>
    <t>80195</t>
  </si>
  <si>
    <t>801</t>
  </si>
  <si>
    <t>Szkoły podstawowe</t>
  </si>
  <si>
    <t>Przedszkola</t>
  </si>
  <si>
    <t>Gimnazja</t>
  </si>
  <si>
    <t>Dowożenie uczniów do szkół</t>
  </si>
  <si>
    <t>Zespoły obsługi ekonomiczno-administracyjnej szkół</t>
  </si>
  <si>
    <t>Komisje egzaminacyjne</t>
  </si>
  <si>
    <t>Dokształcanie i doskonalenie nauczycieli</t>
  </si>
  <si>
    <t>Dokształcanie i doskonalenie 
nauczycieli</t>
  </si>
  <si>
    <t>Stołówki szkolne i przedszkolne</t>
  </si>
  <si>
    <t>OŚWIATA I WYCHOWANIE</t>
  </si>
  <si>
    <t>85154</t>
  </si>
  <si>
    <t>851</t>
  </si>
  <si>
    <t>OCHRONA ZDROWIA</t>
  </si>
  <si>
    <t>Przeciwdziałanie alkoholizmowi</t>
  </si>
  <si>
    <t>85212</t>
  </si>
  <si>
    <t>85213</t>
  </si>
  <si>
    <t>85214</t>
  </si>
  <si>
    <t>85215</t>
  </si>
  <si>
    <t>85216</t>
  </si>
  <si>
    <t>85219</t>
  </si>
  <si>
    <t>85295</t>
  </si>
  <si>
    <t>852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</si>
  <si>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</si>
  <si>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</si>
  <si>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</si>
  <si>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</si>
  <si>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</si>
  <si>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</si>
  <si>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POMOC SPOŁECZNA</t>
  </si>
  <si>
    <t>85401</t>
  </si>
  <si>
    <t>85415</t>
  </si>
  <si>
    <t>85446</t>
  </si>
  <si>
    <t>85495</t>
  </si>
  <si>
    <t>854</t>
  </si>
  <si>
    <t>Edukacyjna opieka wychowawcza</t>
  </si>
  <si>
    <t>Świetlice szkolne</t>
  </si>
  <si>
    <t>Pomoc materialna dla uczniów</t>
  </si>
  <si>
    <t>90002</t>
  </si>
  <si>
    <t>90003</t>
  </si>
  <si>
    <t>90004</t>
  </si>
  <si>
    <t>90015</t>
  </si>
  <si>
    <t>90095</t>
  </si>
  <si>
    <t>900</t>
  </si>
  <si>
    <t>Gospodarka odpadami</t>
  </si>
  <si>
    <t>Oczyszczanie miast i wsi</t>
  </si>
  <si>
    <t>Utrzymanie zieleni w miastach i gminach</t>
  </si>
  <si>
    <t>GOSPODARKA KOMUNALNA 
I OCHRONA ŚRODOWISKA</t>
  </si>
  <si>
    <t>92116</t>
  </si>
  <si>
    <t>921</t>
  </si>
  <si>
    <t>92605</t>
  </si>
  <si>
    <t>926</t>
  </si>
  <si>
    <t>Promocja jednostek samorządu terytorialnego</t>
  </si>
  <si>
    <t>Oddziały przedszkolne w szkołach podstawowych</t>
  </si>
  <si>
    <t>Biblioteki</t>
  </si>
  <si>
    <t>KULTURA I OCHRONA
DZIEDZICTWA NARODOWEGO</t>
  </si>
  <si>
    <t>Zadania w zakresie kultury fizycznej
i sportu</t>
  </si>
  <si>
    <t>KULTURA FIZYCZNA I SPORT</t>
  </si>
  <si>
    <t>OGÓŁEM</t>
  </si>
  <si>
    <t>Program Rozwoju Obszarów Wiejskich 2007-2013</t>
  </si>
  <si>
    <t>75056</t>
  </si>
  <si>
    <t>Spis powszechny i inne</t>
  </si>
  <si>
    <t>85153</t>
  </si>
  <si>
    <t>Zwalczanie narkomanii</t>
  </si>
  <si>
    <t>71004</t>
  </si>
  <si>
    <t>Plany zagospodarowania 
przestrzennego</t>
  </si>
  <si>
    <t>Wybory do Sejmu i Senatu</t>
  </si>
  <si>
    <t>75108</t>
  </si>
  <si>
    <t>75414</t>
  </si>
  <si>
    <t>Obrona cywilna</t>
  </si>
  <si>
    <t>92120</t>
  </si>
  <si>
    <t>Ochrona zabytków i opieka nad zabytkami</t>
  </si>
  <si>
    <t>60011</t>
  </si>
  <si>
    <t>Drogi publiczne krajowe</t>
  </si>
  <si>
    <t>60013</t>
  </si>
  <si>
    <t>Drogi publiczne wojewódzkie</t>
  </si>
  <si>
    <t>60014</t>
  </si>
  <si>
    <t>Drogi publiczne powiatowe</t>
  </si>
  <si>
    <t>71035</t>
  </si>
  <si>
    <t>Cmentarze</t>
  </si>
  <si>
    <t>85204</t>
  </si>
  <si>
    <t>Rodziny zastępcze</t>
  </si>
  <si>
    <t>85205</t>
  </si>
  <si>
    <t>Zadania w zakresie przeciwdziałania przemocy w rodzinie</t>
  </si>
  <si>
    <t>90017</t>
  </si>
  <si>
    <t>Zakłady gospodarki komunalnej</t>
  </si>
  <si>
    <t>WYKONANIE WYDATKÓW BUDŻETOWYCH ZA 2012 R.</t>
  </si>
  <si>
    <t>85195</t>
  </si>
  <si>
    <t>Oświetlenie ulic, placów i dróg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</si>
</sst>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vertical="justify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63">
      <selection activeCell="C57" sqref="C57"/>
    </sheetView>
  </sheetViews>
  <sheetFormatPr defaultColWidth="9.140625" defaultRowHeight="12.75"/>
  <cols>
    <col min="1" max="1" width="4.00390625" style="4" customWidth="1"/>
    <col min="2" max="2" width="6.57421875" style="4" customWidth="1"/>
    <col min="3" max="3" width="26.8515625" style="11" customWidth="1"/>
    <col min="4" max="4" width="10.140625" style="20" customWidth="1"/>
    <col min="5" max="5" width="12.00390625" style="25" customWidth="1"/>
    <col min="6" max="6" width="6.421875" style="25" customWidth="1"/>
    <col min="7" max="7" width="12.140625" style="25" customWidth="1"/>
    <col min="8" max="8" width="11.140625" style="25" customWidth="1"/>
    <col min="9" max="9" width="11.57421875" style="25" customWidth="1"/>
    <col min="10" max="10" width="9.28125" style="25" customWidth="1"/>
    <col min="11" max="11" width="10.421875" style="25" customWidth="1"/>
    <col min="12" max="12" width="8.421875" style="25" customWidth="1"/>
    <col min="13" max="13" width="7.7109375" style="25" customWidth="1"/>
    <col min="14" max="14" width="9.00390625" style="25" customWidth="1"/>
  </cols>
  <sheetData>
    <row r="1" spans="1:14" s="1" customFormat="1" ht="12.75">
      <c r="A1" s="3"/>
      <c r="B1" s="3"/>
      <c r="C1" s="10"/>
      <c r="D1" s="19"/>
      <c r="E1" s="23"/>
      <c r="F1" s="23"/>
      <c r="G1" s="23"/>
      <c r="H1" s="24" t="s">
        <v>169</v>
      </c>
      <c r="I1" s="23"/>
      <c r="J1" s="23"/>
      <c r="K1" s="23"/>
      <c r="L1" s="24"/>
      <c r="M1" s="23"/>
      <c r="N1" s="23"/>
    </row>
    <row r="2" ht="12.75">
      <c r="N2" s="25" t="s">
        <v>17</v>
      </c>
    </row>
    <row r="4" spans="1:10" ht="12.75">
      <c r="A4" s="5"/>
      <c r="B4" s="5"/>
      <c r="C4" s="12"/>
      <c r="D4" s="21"/>
      <c r="E4" s="26"/>
      <c r="F4" s="26"/>
      <c r="G4" s="27" t="s">
        <v>0</v>
      </c>
      <c r="H4" s="28"/>
      <c r="I4" s="29"/>
      <c r="J4" s="30"/>
    </row>
    <row r="5" spans="1:14" ht="12.75">
      <c r="A5" s="74" t="s">
        <v>1</v>
      </c>
      <c r="B5" s="74" t="s">
        <v>2</v>
      </c>
      <c r="C5" s="76" t="s">
        <v>3</v>
      </c>
      <c r="D5" s="78" t="s">
        <v>4</v>
      </c>
      <c r="E5" s="79"/>
      <c r="F5" s="80"/>
      <c r="G5" s="70" t="s">
        <v>5</v>
      </c>
      <c r="H5" s="72" t="s">
        <v>6</v>
      </c>
      <c r="I5" s="73"/>
      <c r="J5" s="70" t="s">
        <v>7</v>
      </c>
      <c r="K5" s="70" t="s">
        <v>8</v>
      </c>
      <c r="L5" s="70" t="s">
        <v>9</v>
      </c>
      <c r="M5" s="70" t="s">
        <v>10</v>
      </c>
      <c r="N5" s="70" t="s">
        <v>11</v>
      </c>
    </row>
    <row r="6" spans="1:14" ht="72.75" customHeight="1">
      <c r="A6" s="75"/>
      <c r="B6" s="75"/>
      <c r="C6" s="77"/>
      <c r="D6" s="81"/>
      <c r="E6" s="82"/>
      <c r="F6" s="83"/>
      <c r="G6" s="71"/>
      <c r="H6" s="32" t="s">
        <v>12</v>
      </c>
      <c r="I6" s="32" t="s">
        <v>13</v>
      </c>
      <c r="J6" s="71"/>
      <c r="K6" s="71"/>
      <c r="L6" s="71"/>
      <c r="M6" s="71"/>
      <c r="N6" s="71"/>
    </row>
    <row r="7" spans="1:14" ht="18">
      <c r="A7" s="6"/>
      <c r="B7" s="6"/>
      <c r="C7" s="13"/>
      <c r="D7" s="22" t="s">
        <v>14</v>
      </c>
      <c r="E7" s="31" t="s">
        <v>15</v>
      </c>
      <c r="F7" s="31" t="s">
        <v>16</v>
      </c>
      <c r="G7" s="31"/>
      <c r="H7" s="31"/>
      <c r="I7" s="31"/>
      <c r="J7" s="31"/>
      <c r="K7" s="31"/>
      <c r="L7" s="31"/>
      <c r="M7" s="31"/>
      <c r="N7" s="31"/>
    </row>
    <row r="8" spans="1:14" ht="12.75" hidden="1">
      <c r="A8" s="7"/>
      <c r="B8" s="7" t="s">
        <v>18</v>
      </c>
      <c r="C8" s="14"/>
      <c r="D8" s="9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6" customFormat="1" ht="12">
      <c r="A9" s="15"/>
      <c r="B9" s="15" t="s">
        <v>19</v>
      </c>
      <c r="C9" s="14" t="s">
        <v>20</v>
      </c>
      <c r="D9" s="55">
        <v>25175</v>
      </c>
      <c r="E9" s="56">
        <v>25174.95</v>
      </c>
      <c r="F9" s="57">
        <f>E9/D9*100</f>
        <v>99.99980139026813</v>
      </c>
      <c r="G9" s="56">
        <f>H9+I9</f>
        <v>0</v>
      </c>
      <c r="H9" s="56">
        <v>0</v>
      </c>
      <c r="I9" s="56">
        <f>-(H9+K9+J9+L9+M9+N9-E9)</f>
        <v>0</v>
      </c>
      <c r="J9" s="56">
        <v>25174.95</v>
      </c>
      <c r="K9" s="56">
        <v>0</v>
      </c>
      <c r="L9" s="56">
        <v>0</v>
      </c>
      <c r="M9" s="56">
        <v>0</v>
      </c>
      <c r="N9" s="56">
        <v>0</v>
      </c>
    </row>
    <row r="10" spans="1:14" s="16" customFormat="1" ht="12" hidden="1">
      <c r="A10" s="15"/>
      <c r="B10" s="15" t="s">
        <v>21</v>
      </c>
      <c r="C10" s="14" t="s">
        <v>22</v>
      </c>
      <c r="D10" s="55">
        <v>0</v>
      </c>
      <c r="E10" s="56">
        <v>0</v>
      </c>
      <c r="F10" s="57">
        <v>0</v>
      </c>
      <c r="G10" s="56">
        <f>H10+I10</f>
        <v>0</v>
      </c>
      <c r="H10" s="56">
        <v>0</v>
      </c>
      <c r="I10" s="56">
        <f>-(H10+K10+J10+L10+M10+N10-E10)</f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s="16" customFormat="1" ht="23.25" customHeight="1" hidden="1">
      <c r="A11" s="15"/>
      <c r="B11" s="15" t="s">
        <v>23</v>
      </c>
      <c r="C11" s="33" t="s">
        <v>142</v>
      </c>
      <c r="D11" s="55">
        <v>0</v>
      </c>
      <c r="E11" s="56">
        <v>0</v>
      </c>
      <c r="F11" s="57">
        <v>0</v>
      </c>
      <c r="G11" s="56">
        <f>H11+I11</f>
        <v>0</v>
      </c>
      <c r="H11" s="56">
        <v>0</v>
      </c>
      <c r="I11" s="56">
        <f>-(H11+K11+J11+L11+M11+N11-E11)</f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</row>
    <row r="12" spans="1:14" s="16" customFormat="1" ht="12">
      <c r="A12" s="15"/>
      <c r="B12" s="15" t="s">
        <v>24</v>
      </c>
      <c r="C12" s="14" t="s">
        <v>25</v>
      </c>
      <c r="D12" s="55">
        <v>239703</v>
      </c>
      <c r="E12" s="56">
        <v>239701.74</v>
      </c>
      <c r="F12" s="57">
        <f>E12/D12*100</f>
        <v>99.99947434950751</v>
      </c>
      <c r="G12" s="56">
        <f>H12+I12</f>
        <v>239701.74</v>
      </c>
      <c r="H12" s="56">
        <v>0</v>
      </c>
      <c r="I12" s="56">
        <f>-(H12+K12+J12+L12+M12+N12-E12)</f>
        <v>239701.74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</row>
    <row r="13" spans="1:14" s="18" customFormat="1" ht="12">
      <c r="A13" s="17" t="s">
        <v>26</v>
      </c>
      <c r="B13" s="17"/>
      <c r="C13" s="2" t="s">
        <v>27</v>
      </c>
      <c r="D13" s="58">
        <f>D9+D10+D11+D12</f>
        <v>264878</v>
      </c>
      <c r="E13" s="59">
        <f aca="true" t="shared" si="0" ref="E13:N13">E9+E10+E11+E12</f>
        <v>264876.69</v>
      </c>
      <c r="F13" s="60">
        <f>E13/D13*100</f>
        <v>99.99950543268977</v>
      </c>
      <c r="G13" s="59">
        <f t="shared" si="0"/>
        <v>239701.74</v>
      </c>
      <c r="H13" s="59">
        <f t="shared" si="0"/>
        <v>0</v>
      </c>
      <c r="I13" s="59">
        <f t="shared" si="0"/>
        <v>239701.74</v>
      </c>
      <c r="J13" s="59">
        <f t="shared" si="0"/>
        <v>25174.95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</row>
    <row r="14" spans="1:14" s="18" customFormat="1" ht="12">
      <c r="A14" s="17"/>
      <c r="B14" s="15" t="s">
        <v>155</v>
      </c>
      <c r="C14" s="14" t="s">
        <v>156</v>
      </c>
      <c r="D14" s="55">
        <v>2979</v>
      </c>
      <c r="E14" s="56">
        <v>2978.8</v>
      </c>
      <c r="F14" s="57">
        <f>E14/D14*100</f>
        <v>99.99328633769721</v>
      </c>
      <c r="G14" s="56">
        <f>H14+I14</f>
        <v>2978.8</v>
      </c>
      <c r="H14" s="56">
        <v>0</v>
      </c>
      <c r="I14" s="56">
        <f>-(H14+K14+J14+L14+M14+N14-E14)</f>
        <v>2978.8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</row>
    <row r="15" spans="1:14" s="18" customFormat="1" ht="12">
      <c r="A15" s="17"/>
      <c r="B15" s="15" t="s">
        <v>157</v>
      </c>
      <c r="C15" s="14" t="s">
        <v>158</v>
      </c>
      <c r="D15" s="55">
        <v>214</v>
      </c>
      <c r="E15" s="56">
        <v>213.26</v>
      </c>
      <c r="F15" s="57">
        <f>E15/D15*100</f>
        <v>99.65420560747663</v>
      </c>
      <c r="G15" s="56">
        <f>H15+I15</f>
        <v>213.26</v>
      </c>
      <c r="H15" s="56">
        <v>0</v>
      </c>
      <c r="I15" s="56">
        <f>-(H15+K15+J15+L15+M15+N15-E15)</f>
        <v>213.26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</row>
    <row r="16" spans="1:14" s="18" customFormat="1" ht="12">
      <c r="A16" s="17"/>
      <c r="B16" s="15" t="s">
        <v>159</v>
      </c>
      <c r="C16" s="14" t="s">
        <v>160</v>
      </c>
      <c r="D16" s="55">
        <v>896</v>
      </c>
      <c r="E16" s="56">
        <v>896</v>
      </c>
      <c r="F16" s="57">
        <f>E16/D16*100</f>
        <v>100</v>
      </c>
      <c r="G16" s="56">
        <f>H16+I16</f>
        <v>896</v>
      </c>
      <c r="H16" s="56">
        <v>0</v>
      </c>
      <c r="I16" s="56">
        <f>-(H16+K16+J16+L16+M16+N16-E16)</f>
        <v>896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</row>
    <row r="17" spans="1:15" s="16" customFormat="1" ht="12">
      <c r="A17" s="15"/>
      <c r="B17" s="15" t="s">
        <v>28</v>
      </c>
      <c r="C17" s="14" t="s">
        <v>29</v>
      </c>
      <c r="D17" s="55">
        <v>538049</v>
      </c>
      <c r="E17" s="56">
        <v>503351.67</v>
      </c>
      <c r="F17" s="57">
        <f aca="true" t="shared" si="1" ref="F17:F64">E17/D17*100</f>
        <v>93.55126949404237</v>
      </c>
      <c r="G17" s="56">
        <f>H17+I17</f>
        <v>503351.67</v>
      </c>
      <c r="H17" s="56">
        <v>1100</v>
      </c>
      <c r="I17" s="56">
        <f>-(H17+K17+J17+L17+M17+N17-E17)</f>
        <v>502251.67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34"/>
    </row>
    <row r="18" spans="1:14" s="36" customFormat="1" ht="12">
      <c r="A18" s="35" t="s">
        <v>30</v>
      </c>
      <c r="B18" s="35"/>
      <c r="C18" s="2" t="s">
        <v>31</v>
      </c>
      <c r="D18" s="58">
        <f>D14+D15+D16+D17</f>
        <v>542138</v>
      </c>
      <c r="E18" s="59">
        <f>E14+E15+E16+E17</f>
        <v>507439.73</v>
      </c>
      <c r="F18" s="60">
        <f>E18/D18*100</f>
        <v>93.59973475388185</v>
      </c>
      <c r="G18" s="59">
        <f aca="true" t="shared" si="2" ref="G18:N18">G14+G15+G16+G17</f>
        <v>507439.73</v>
      </c>
      <c r="H18" s="59">
        <f t="shared" si="2"/>
        <v>1100</v>
      </c>
      <c r="I18" s="59">
        <f t="shared" si="2"/>
        <v>506339.73</v>
      </c>
      <c r="J18" s="59">
        <f t="shared" si="2"/>
        <v>0</v>
      </c>
      <c r="K18" s="59">
        <f t="shared" si="2"/>
        <v>0</v>
      </c>
      <c r="L18" s="59">
        <f t="shared" si="2"/>
        <v>0</v>
      </c>
      <c r="M18" s="59">
        <f t="shared" si="2"/>
        <v>0</v>
      </c>
      <c r="N18" s="59">
        <f t="shared" si="2"/>
        <v>0</v>
      </c>
    </row>
    <row r="19" spans="1:14" s="16" customFormat="1" ht="12">
      <c r="A19" s="15"/>
      <c r="B19" s="15" t="s">
        <v>32</v>
      </c>
      <c r="C19" s="14" t="s">
        <v>42</v>
      </c>
      <c r="D19" s="55">
        <v>331707</v>
      </c>
      <c r="E19" s="56">
        <v>237073.07</v>
      </c>
      <c r="F19" s="57">
        <f t="shared" si="1"/>
        <v>71.47062618515739</v>
      </c>
      <c r="G19" s="56">
        <f>H19+I19</f>
        <v>237073.07</v>
      </c>
      <c r="H19" s="56">
        <v>0</v>
      </c>
      <c r="I19" s="56">
        <f>-(H19+K19+J19+L19+M19+N19-E19)</f>
        <v>237073.07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</row>
    <row r="20" spans="1:14" s="36" customFormat="1" ht="22.5">
      <c r="A20" s="35" t="s">
        <v>33</v>
      </c>
      <c r="B20" s="35"/>
      <c r="C20" s="37" t="s">
        <v>43</v>
      </c>
      <c r="D20" s="58">
        <f>D19</f>
        <v>331707</v>
      </c>
      <c r="E20" s="59">
        <f>E19</f>
        <v>237073.07</v>
      </c>
      <c r="F20" s="60">
        <f>E20/D20*100</f>
        <v>71.47062618515739</v>
      </c>
      <c r="G20" s="59">
        <f>H20+I20</f>
        <v>237073.07</v>
      </c>
      <c r="H20" s="59">
        <f aca="true" t="shared" si="3" ref="H20:N20">H19</f>
        <v>0</v>
      </c>
      <c r="I20" s="59">
        <f t="shared" si="3"/>
        <v>237073.07</v>
      </c>
      <c r="J20" s="59">
        <f t="shared" si="3"/>
        <v>0</v>
      </c>
      <c r="K20" s="59">
        <f t="shared" si="3"/>
        <v>0</v>
      </c>
      <c r="L20" s="59">
        <f t="shared" si="3"/>
        <v>0</v>
      </c>
      <c r="M20" s="59">
        <f t="shared" si="3"/>
        <v>0</v>
      </c>
      <c r="N20" s="59">
        <f t="shared" si="3"/>
        <v>0</v>
      </c>
    </row>
    <row r="21" spans="1:14" s="16" customFormat="1" ht="22.5">
      <c r="A21" s="15"/>
      <c r="B21" s="15" t="s">
        <v>147</v>
      </c>
      <c r="C21" s="33" t="s">
        <v>148</v>
      </c>
      <c r="D21" s="55">
        <v>3000</v>
      </c>
      <c r="E21" s="56">
        <v>3000</v>
      </c>
      <c r="F21" s="57">
        <f>E21/D21*100</f>
        <v>100</v>
      </c>
      <c r="G21" s="56">
        <f>H21+I21</f>
        <v>3000</v>
      </c>
      <c r="H21" s="56">
        <v>3000</v>
      </c>
      <c r="I21" s="56">
        <f>-(H21+K21+J21+L21+M21+N21-E21)</f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</row>
    <row r="22" spans="1:14" s="16" customFormat="1" ht="13.5" customHeight="1">
      <c r="A22" s="15"/>
      <c r="B22" s="15" t="s">
        <v>34</v>
      </c>
      <c r="C22" s="14" t="s">
        <v>44</v>
      </c>
      <c r="D22" s="55">
        <v>33500</v>
      </c>
      <c r="E22" s="56">
        <v>31100</v>
      </c>
      <c r="F22" s="57">
        <f>E22/D22*100</f>
        <v>92.83582089552239</v>
      </c>
      <c r="G22" s="56">
        <f>H22+I22</f>
        <v>31100</v>
      </c>
      <c r="H22" s="56">
        <v>31100</v>
      </c>
      <c r="I22" s="56">
        <f>-(H22+K22+J22+L22+M22+N22-E22)</f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</row>
    <row r="23" spans="1:14" s="16" customFormat="1" ht="15" customHeight="1">
      <c r="A23" s="15"/>
      <c r="B23" s="15" t="s">
        <v>161</v>
      </c>
      <c r="C23" s="14" t="s">
        <v>162</v>
      </c>
      <c r="D23" s="55">
        <v>16030</v>
      </c>
      <c r="E23" s="56">
        <v>16030</v>
      </c>
      <c r="F23" s="57">
        <f>E23/D23*100</f>
        <v>100</v>
      </c>
      <c r="G23" s="56">
        <f>H23+I23</f>
        <v>16030</v>
      </c>
      <c r="H23" s="56">
        <v>0</v>
      </c>
      <c r="I23" s="56">
        <f>-(H23+K23+J23+L23+M23+N23-E23)</f>
        <v>16030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</row>
    <row r="24" spans="1:14" s="36" customFormat="1" ht="12">
      <c r="A24" s="35" t="s">
        <v>35</v>
      </c>
      <c r="B24" s="35"/>
      <c r="C24" s="2" t="s">
        <v>45</v>
      </c>
      <c r="D24" s="58">
        <f>D21+D22+D23</f>
        <v>52530</v>
      </c>
      <c r="E24" s="59">
        <f>E21+E22+E23</f>
        <v>50130</v>
      </c>
      <c r="F24" s="60">
        <f>E24/D24*100</f>
        <v>95.43118218161051</v>
      </c>
      <c r="G24" s="59">
        <f aca="true" t="shared" si="4" ref="G24:N24">G21+G22+G23</f>
        <v>50130</v>
      </c>
      <c r="H24" s="59">
        <f t="shared" si="4"/>
        <v>34100</v>
      </c>
      <c r="I24" s="59">
        <f t="shared" si="4"/>
        <v>16030</v>
      </c>
      <c r="J24" s="59">
        <f t="shared" si="4"/>
        <v>0</v>
      </c>
      <c r="K24" s="59">
        <f t="shared" si="4"/>
        <v>0</v>
      </c>
      <c r="L24" s="59">
        <f t="shared" si="4"/>
        <v>0</v>
      </c>
      <c r="M24" s="59">
        <f t="shared" si="4"/>
        <v>0</v>
      </c>
      <c r="N24" s="59">
        <f t="shared" si="4"/>
        <v>0</v>
      </c>
    </row>
    <row r="25" spans="1:14" s="16" customFormat="1" ht="12">
      <c r="A25" s="15"/>
      <c r="B25" s="15" t="s">
        <v>36</v>
      </c>
      <c r="C25" s="14" t="s">
        <v>46</v>
      </c>
      <c r="D25" s="55">
        <v>45140</v>
      </c>
      <c r="E25" s="56">
        <v>45140</v>
      </c>
      <c r="F25" s="57">
        <f t="shared" si="1"/>
        <v>100</v>
      </c>
      <c r="G25" s="56">
        <f aca="true" t="shared" si="5" ref="G25:G30">H25+I25</f>
        <v>45140</v>
      </c>
      <c r="H25" s="56">
        <v>45140</v>
      </c>
      <c r="I25" s="56">
        <f aca="true" t="shared" si="6" ref="I25:I30">-(H25+K25+J25+L25+M25+N25-E25)</f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</row>
    <row r="26" spans="1:14" s="16" customFormat="1" ht="12">
      <c r="A26" s="15"/>
      <c r="B26" s="15" t="s">
        <v>37</v>
      </c>
      <c r="C26" s="14" t="s">
        <v>47</v>
      </c>
      <c r="D26" s="55">
        <v>110000</v>
      </c>
      <c r="E26" s="56">
        <v>97890.09</v>
      </c>
      <c r="F26" s="57">
        <f t="shared" si="1"/>
        <v>88.99099090909091</v>
      </c>
      <c r="G26" s="56">
        <f t="shared" si="5"/>
        <v>15836.440000000002</v>
      </c>
      <c r="H26" s="56">
        <v>1540</v>
      </c>
      <c r="I26" s="56">
        <f t="shared" si="6"/>
        <v>14296.440000000002</v>
      </c>
      <c r="J26" s="56">
        <v>0</v>
      </c>
      <c r="K26" s="56">
        <v>82053.65</v>
      </c>
      <c r="L26" s="56">
        <v>0</v>
      </c>
      <c r="M26" s="56">
        <v>0</v>
      </c>
      <c r="N26" s="56">
        <v>0</v>
      </c>
    </row>
    <row r="27" spans="1:14" s="16" customFormat="1" ht="12">
      <c r="A27" s="15"/>
      <c r="B27" s="15" t="s">
        <v>38</v>
      </c>
      <c r="C27" s="14" t="s">
        <v>48</v>
      </c>
      <c r="D27" s="55">
        <v>2165668</v>
      </c>
      <c r="E27" s="56">
        <v>1922744.37</v>
      </c>
      <c r="F27" s="57">
        <f t="shared" si="1"/>
        <v>88.78296996584888</v>
      </c>
      <c r="G27" s="56">
        <f t="shared" si="5"/>
        <v>1914626.12</v>
      </c>
      <c r="H27" s="56">
        <v>1616909.99</v>
      </c>
      <c r="I27" s="56">
        <f t="shared" si="6"/>
        <v>297716.1300000001</v>
      </c>
      <c r="J27" s="56">
        <v>0</v>
      </c>
      <c r="K27" s="56">
        <v>8118.25</v>
      </c>
      <c r="L27" s="56">
        <v>0</v>
      </c>
      <c r="M27" s="56">
        <v>0</v>
      </c>
      <c r="N27" s="56">
        <v>0</v>
      </c>
    </row>
    <row r="28" spans="1:14" s="16" customFormat="1" ht="12" hidden="1">
      <c r="A28" s="15"/>
      <c r="B28" s="15" t="s">
        <v>143</v>
      </c>
      <c r="C28" s="14" t="s">
        <v>144</v>
      </c>
      <c r="D28" s="55">
        <v>0</v>
      </c>
      <c r="E28" s="56">
        <v>0</v>
      </c>
      <c r="F28" s="57" t="e">
        <f>E28/D28*100</f>
        <v>#DIV/0!</v>
      </c>
      <c r="G28" s="56">
        <v>0</v>
      </c>
      <c r="H28" s="56">
        <v>0</v>
      </c>
      <c r="I28" s="56">
        <f t="shared" si="6"/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</row>
    <row r="29" spans="1:14" s="16" customFormat="1" ht="22.5">
      <c r="A29" s="15"/>
      <c r="B29" s="15" t="s">
        <v>39</v>
      </c>
      <c r="C29" s="33" t="s">
        <v>135</v>
      </c>
      <c r="D29" s="55">
        <v>100967</v>
      </c>
      <c r="E29" s="56">
        <v>75861.66</v>
      </c>
      <c r="F29" s="57">
        <f t="shared" si="1"/>
        <v>75.13510354868423</v>
      </c>
      <c r="G29" s="56">
        <f t="shared" si="5"/>
        <v>75861.66</v>
      </c>
      <c r="H29" s="56">
        <v>3000</v>
      </c>
      <c r="I29" s="56">
        <f t="shared" si="6"/>
        <v>72861.66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</row>
    <row r="30" spans="1:14" s="16" customFormat="1" ht="12">
      <c r="A30" s="15"/>
      <c r="B30" s="15" t="s">
        <v>40</v>
      </c>
      <c r="C30" s="14" t="s">
        <v>25</v>
      </c>
      <c r="D30" s="55">
        <v>174100</v>
      </c>
      <c r="E30" s="56">
        <v>158546.56</v>
      </c>
      <c r="F30" s="57">
        <f t="shared" si="1"/>
        <v>91.06637564618035</v>
      </c>
      <c r="G30" s="56">
        <f t="shared" si="5"/>
        <v>139562.4</v>
      </c>
      <c r="H30" s="56">
        <v>123962</v>
      </c>
      <c r="I30" s="56">
        <f t="shared" si="6"/>
        <v>15600.399999999994</v>
      </c>
      <c r="J30" s="56">
        <v>5934.16</v>
      </c>
      <c r="K30" s="56">
        <v>13050</v>
      </c>
      <c r="L30" s="56">
        <v>0</v>
      </c>
      <c r="M30" s="56">
        <v>0</v>
      </c>
      <c r="N30" s="56">
        <v>0</v>
      </c>
    </row>
    <row r="31" spans="1:14" s="36" customFormat="1" ht="12">
      <c r="A31" s="35" t="s">
        <v>41</v>
      </c>
      <c r="B31" s="35"/>
      <c r="C31" s="2" t="s">
        <v>49</v>
      </c>
      <c r="D31" s="58">
        <f>D25+D26+D27+D29+D30+D28</f>
        <v>2595875</v>
      </c>
      <c r="E31" s="59">
        <f>E25+E26+E27+E29+E30+E28</f>
        <v>2300182.68</v>
      </c>
      <c r="F31" s="60">
        <f>E31/D31*100</f>
        <v>88.60914643424664</v>
      </c>
      <c r="G31" s="59">
        <f aca="true" t="shared" si="7" ref="G31:N31">G25+G26+G27+G29+G30+G28</f>
        <v>2191026.62</v>
      </c>
      <c r="H31" s="59">
        <f t="shared" si="7"/>
        <v>1790551.99</v>
      </c>
      <c r="I31" s="59">
        <f t="shared" si="7"/>
        <v>400474.6300000001</v>
      </c>
      <c r="J31" s="59">
        <f t="shared" si="7"/>
        <v>5934.16</v>
      </c>
      <c r="K31" s="59">
        <f t="shared" si="7"/>
        <v>103221.9</v>
      </c>
      <c r="L31" s="59">
        <f t="shared" si="7"/>
        <v>0</v>
      </c>
      <c r="M31" s="59">
        <f t="shared" si="7"/>
        <v>0</v>
      </c>
      <c r="N31" s="59">
        <f t="shared" si="7"/>
        <v>0</v>
      </c>
    </row>
    <row r="32" spans="1:14" s="16" customFormat="1" ht="32.25" customHeight="1">
      <c r="A32" s="15"/>
      <c r="B32" s="15" t="s">
        <v>50</v>
      </c>
      <c r="C32" s="33" t="s">
        <v>52</v>
      </c>
      <c r="D32" s="55">
        <v>1143</v>
      </c>
      <c r="E32" s="56">
        <v>1143</v>
      </c>
      <c r="F32" s="57">
        <f t="shared" si="1"/>
        <v>100</v>
      </c>
      <c r="G32" s="56">
        <f>H32+I32</f>
        <v>1143</v>
      </c>
      <c r="H32" s="56">
        <v>0</v>
      </c>
      <c r="I32" s="56">
        <f>-(H32+K32+J32+L32+M32+N32-E32)</f>
        <v>1143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</row>
    <row r="33" spans="1:14" s="16" customFormat="1" ht="12" hidden="1">
      <c r="A33" s="15"/>
      <c r="B33" s="15" t="s">
        <v>150</v>
      </c>
      <c r="C33" s="33" t="s">
        <v>149</v>
      </c>
      <c r="D33" s="55">
        <v>0</v>
      </c>
      <c r="E33" s="56">
        <v>0</v>
      </c>
      <c r="F33" s="57" t="e">
        <f t="shared" si="1"/>
        <v>#DIV/0!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</row>
    <row r="34" spans="1:14" s="36" customFormat="1" ht="45">
      <c r="A34" s="35" t="s">
        <v>51</v>
      </c>
      <c r="B34" s="35"/>
      <c r="C34" s="37" t="s">
        <v>53</v>
      </c>
      <c r="D34" s="58">
        <f>D32+D33</f>
        <v>1143</v>
      </c>
      <c r="E34" s="59">
        <f>E32+E33</f>
        <v>1143</v>
      </c>
      <c r="F34" s="57">
        <f t="shared" si="1"/>
        <v>100</v>
      </c>
      <c r="G34" s="59">
        <f aca="true" t="shared" si="8" ref="G34:N34">G32+G33</f>
        <v>1143</v>
      </c>
      <c r="H34" s="59">
        <f t="shared" si="8"/>
        <v>0</v>
      </c>
      <c r="I34" s="59">
        <f t="shared" si="8"/>
        <v>1143</v>
      </c>
      <c r="J34" s="59">
        <f t="shared" si="8"/>
        <v>0</v>
      </c>
      <c r="K34" s="59">
        <f t="shared" si="8"/>
        <v>0</v>
      </c>
      <c r="L34" s="59">
        <f t="shared" si="8"/>
        <v>0</v>
      </c>
      <c r="M34" s="59">
        <f t="shared" si="8"/>
        <v>0</v>
      </c>
      <c r="N34" s="59">
        <f t="shared" si="8"/>
        <v>0</v>
      </c>
    </row>
    <row r="35" spans="1:14" s="36" customFormat="1" ht="12">
      <c r="A35" s="54"/>
      <c r="B35" s="15" t="s">
        <v>54</v>
      </c>
      <c r="C35" s="14" t="s">
        <v>57</v>
      </c>
      <c r="D35" s="55">
        <v>246186</v>
      </c>
      <c r="E35" s="56">
        <v>236618.7</v>
      </c>
      <c r="F35" s="57">
        <f t="shared" si="1"/>
        <v>96.11379201091857</v>
      </c>
      <c r="G35" s="56">
        <f>H35+I35</f>
        <v>218196.46000000002</v>
      </c>
      <c r="H35" s="56">
        <v>74849.07</v>
      </c>
      <c r="I35" s="56">
        <f>-(H35+K35+J35+L35+M35+N35-E35)</f>
        <v>143347.39</v>
      </c>
      <c r="J35" s="56">
        <v>0</v>
      </c>
      <c r="K35" s="56">
        <v>18422.24</v>
      </c>
      <c r="L35" s="56">
        <v>0</v>
      </c>
      <c r="M35" s="56">
        <v>0</v>
      </c>
      <c r="N35" s="56">
        <v>0</v>
      </c>
    </row>
    <row r="36" spans="1:14" s="16" customFormat="1" ht="12">
      <c r="A36" s="15"/>
      <c r="B36" s="15" t="s">
        <v>151</v>
      </c>
      <c r="C36" s="14" t="s">
        <v>152</v>
      </c>
      <c r="D36" s="55">
        <v>200</v>
      </c>
      <c r="E36" s="56">
        <v>148.38</v>
      </c>
      <c r="F36" s="57">
        <f t="shared" si="1"/>
        <v>74.19</v>
      </c>
      <c r="G36" s="56">
        <f>H36+I36</f>
        <v>148.38</v>
      </c>
      <c r="H36" s="56">
        <v>0</v>
      </c>
      <c r="I36" s="56">
        <f>-(H36+K36+J36+L36+M36+N36-E36)</f>
        <v>148.38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</row>
    <row r="37" spans="1:14" s="16" customFormat="1" ht="12" hidden="1">
      <c r="A37" s="15"/>
      <c r="B37" s="15" t="s">
        <v>55</v>
      </c>
      <c r="C37" s="14" t="s">
        <v>25</v>
      </c>
      <c r="D37" s="55">
        <v>0</v>
      </c>
      <c r="E37" s="56">
        <v>0</v>
      </c>
      <c r="F37" s="57" t="e">
        <f>E37/D37*100</f>
        <v>#DIV/0!</v>
      </c>
      <c r="G37" s="56">
        <v>0</v>
      </c>
      <c r="H37" s="56">
        <v>0</v>
      </c>
      <c r="I37" s="56">
        <f>-(H37+K37+J37+L37+M37+N37-E37)</f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</row>
    <row r="38" spans="1:14" s="16" customFormat="1" ht="12">
      <c r="A38" s="15"/>
      <c r="B38" s="15" t="s">
        <v>55</v>
      </c>
      <c r="C38" s="14" t="s">
        <v>25</v>
      </c>
      <c r="D38" s="55">
        <v>984</v>
      </c>
      <c r="E38" s="56">
        <v>984</v>
      </c>
      <c r="F38" s="57">
        <f>E38/D38*100</f>
        <v>100</v>
      </c>
      <c r="G38" s="56">
        <f>H38+I38</f>
        <v>984</v>
      </c>
      <c r="H38" s="56">
        <v>0</v>
      </c>
      <c r="I38" s="56">
        <f>-(H38+K38+J38+L38+M38+N38-E38)</f>
        <v>984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</row>
    <row r="39" spans="1:14" s="36" customFormat="1" ht="22.5">
      <c r="A39" s="35" t="s">
        <v>56</v>
      </c>
      <c r="B39" s="35"/>
      <c r="C39" s="37" t="s">
        <v>58</v>
      </c>
      <c r="D39" s="58">
        <f>D37+D36+D35+D38</f>
        <v>247370</v>
      </c>
      <c r="E39" s="59">
        <f>E37+E36+E35+E38</f>
        <v>237751.08000000002</v>
      </c>
      <c r="F39" s="60">
        <f t="shared" si="1"/>
        <v>96.11152524558354</v>
      </c>
      <c r="G39" s="59">
        <f aca="true" t="shared" si="9" ref="G39:N39">G37+G36+G35+G38</f>
        <v>219328.84000000003</v>
      </c>
      <c r="H39" s="59">
        <f t="shared" si="9"/>
        <v>74849.07</v>
      </c>
      <c r="I39" s="59">
        <f t="shared" si="9"/>
        <v>144479.77000000002</v>
      </c>
      <c r="J39" s="59">
        <f t="shared" si="9"/>
        <v>0</v>
      </c>
      <c r="K39" s="59">
        <f t="shared" si="9"/>
        <v>18422.24</v>
      </c>
      <c r="L39" s="59">
        <f t="shared" si="9"/>
        <v>0</v>
      </c>
      <c r="M39" s="59">
        <f t="shared" si="9"/>
        <v>0</v>
      </c>
      <c r="N39" s="59">
        <f t="shared" si="9"/>
        <v>0</v>
      </c>
    </row>
    <row r="40" spans="1:14" s="16" customFormat="1" ht="32.25" customHeight="1" hidden="1">
      <c r="A40" s="15"/>
      <c r="B40" s="15" t="s">
        <v>59</v>
      </c>
      <c r="C40" s="33" t="s">
        <v>61</v>
      </c>
      <c r="D40" s="55">
        <v>0</v>
      </c>
      <c r="E40" s="56">
        <v>0</v>
      </c>
      <c r="F40" s="57" t="e">
        <f t="shared" si="1"/>
        <v>#DIV/0!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</row>
    <row r="41" spans="1:14" s="36" customFormat="1" ht="58.5" customHeight="1" hidden="1">
      <c r="A41" s="35" t="s">
        <v>60</v>
      </c>
      <c r="B41" s="35"/>
      <c r="C41" s="37" t="s">
        <v>62</v>
      </c>
      <c r="D41" s="58">
        <f>D40</f>
        <v>0</v>
      </c>
      <c r="E41" s="59">
        <v>95233.26</v>
      </c>
      <c r="F41" s="60" t="e">
        <f t="shared" si="1"/>
        <v>#DIV/0!</v>
      </c>
      <c r="G41" s="59">
        <f aca="true" t="shared" si="10" ref="G41:G46">H41+I41</f>
        <v>0</v>
      </c>
      <c r="H41" s="59">
        <f aca="true" t="shared" si="11" ref="H41:N41">H40</f>
        <v>0</v>
      </c>
      <c r="I41" s="59">
        <f t="shared" si="11"/>
        <v>0</v>
      </c>
      <c r="J41" s="59">
        <f t="shared" si="11"/>
        <v>0</v>
      </c>
      <c r="K41" s="59">
        <f t="shared" si="11"/>
        <v>0</v>
      </c>
      <c r="L41" s="59">
        <f t="shared" si="11"/>
        <v>0</v>
      </c>
      <c r="M41" s="59">
        <f t="shared" si="11"/>
        <v>0</v>
      </c>
      <c r="N41" s="59">
        <f t="shared" si="11"/>
        <v>0</v>
      </c>
    </row>
    <row r="42" spans="1:14" s="16" customFormat="1" ht="33.75">
      <c r="A42" s="15"/>
      <c r="B42" s="15" t="s">
        <v>63</v>
      </c>
      <c r="C42" s="33" t="s">
        <v>68</v>
      </c>
      <c r="D42" s="55">
        <v>306689</v>
      </c>
      <c r="E42" s="56">
        <v>216178.07</v>
      </c>
      <c r="F42" s="57">
        <f t="shared" si="1"/>
        <v>70.48771556854012</v>
      </c>
      <c r="G42" s="56">
        <f t="shared" si="10"/>
        <v>0</v>
      </c>
      <c r="H42" s="56">
        <v>0</v>
      </c>
      <c r="I42" s="56">
        <f>-(H42+K42+J42+L42+M42+N42-E42)</f>
        <v>0</v>
      </c>
      <c r="J42" s="56">
        <v>0</v>
      </c>
      <c r="K42" s="56">
        <v>0</v>
      </c>
      <c r="L42" s="56">
        <v>0</v>
      </c>
      <c r="M42" s="56">
        <v>0</v>
      </c>
      <c r="N42" s="56">
        <v>216178.07</v>
      </c>
    </row>
    <row r="43" spans="1:14" s="36" customFormat="1" ht="22.5">
      <c r="A43" s="35" t="s">
        <v>64</v>
      </c>
      <c r="B43" s="35"/>
      <c r="C43" s="37" t="s">
        <v>69</v>
      </c>
      <c r="D43" s="58">
        <f>D42</f>
        <v>306689</v>
      </c>
      <c r="E43" s="59">
        <f>E42</f>
        <v>216178.07</v>
      </c>
      <c r="F43" s="60">
        <f t="shared" si="1"/>
        <v>70.48771556854012</v>
      </c>
      <c r="G43" s="59">
        <f t="shared" si="10"/>
        <v>0</v>
      </c>
      <c r="H43" s="59">
        <f>H42</f>
        <v>0</v>
      </c>
      <c r="I43" s="59">
        <f aca="true" t="shared" si="12" ref="I43:N43">I42</f>
        <v>0</v>
      </c>
      <c r="J43" s="59">
        <f t="shared" si="12"/>
        <v>0</v>
      </c>
      <c r="K43" s="59">
        <f t="shared" si="12"/>
        <v>0</v>
      </c>
      <c r="L43" s="59">
        <f t="shared" si="12"/>
        <v>0</v>
      </c>
      <c r="M43" s="59">
        <f t="shared" si="12"/>
        <v>0</v>
      </c>
      <c r="N43" s="59">
        <f t="shared" si="12"/>
        <v>216178.07</v>
      </c>
    </row>
    <row r="44" spans="1:14" s="16" customFormat="1" ht="12">
      <c r="A44" s="15"/>
      <c r="B44" s="15" t="s">
        <v>65</v>
      </c>
      <c r="C44" s="14" t="s">
        <v>70</v>
      </c>
      <c r="D44" s="55">
        <v>12000</v>
      </c>
      <c r="E44" s="56">
        <v>9286.66</v>
      </c>
      <c r="F44" s="57">
        <f>E44/D44*100</f>
        <v>77.38883333333332</v>
      </c>
      <c r="G44" s="56">
        <f t="shared" si="10"/>
        <v>9286.66</v>
      </c>
      <c r="H44" s="56">
        <v>0</v>
      </c>
      <c r="I44" s="56">
        <f>-(H44+K44+J44+L44+M44+N44-E44)</f>
        <v>9286.66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</row>
    <row r="45" spans="1:14" s="16" customFormat="1" ht="12">
      <c r="A45" s="15"/>
      <c r="B45" s="15" t="s">
        <v>66</v>
      </c>
      <c r="C45" s="14" t="s">
        <v>71</v>
      </c>
      <c r="D45" s="55">
        <v>39063</v>
      </c>
      <c r="E45" s="56">
        <v>0</v>
      </c>
      <c r="F45" s="57">
        <f t="shared" si="1"/>
        <v>0</v>
      </c>
      <c r="G45" s="56">
        <f t="shared" si="10"/>
        <v>0</v>
      </c>
      <c r="H45" s="56">
        <v>0</v>
      </c>
      <c r="I45" s="56">
        <f>-(H45+K45+J45+L45+M45+N45-E45)</f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</row>
    <row r="46" spans="1:14" s="36" customFormat="1" ht="12">
      <c r="A46" s="35" t="s">
        <v>67</v>
      </c>
      <c r="B46" s="35"/>
      <c r="C46" s="2" t="s">
        <v>72</v>
      </c>
      <c r="D46" s="58">
        <f>D44+D45</f>
        <v>51063</v>
      </c>
      <c r="E46" s="59">
        <f>E45+E44</f>
        <v>9286.66</v>
      </c>
      <c r="F46" s="60">
        <f t="shared" si="1"/>
        <v>18.18667136674304</v>
      </c>
      <c r="G46" s="59">
        <f t="shared" si="10"/>
        <v>9286.66</v>
      </c>
      <c r="H46" s="59">
        <f aca="true" t="shared" si="13" ref="H46:N46">H45+H44</f>
        <v>0</v>
      </c>
      <c r="I46" s="59">
        <f t="shared" si="13"/>
        <v>9286.66</v>
      </c>
      <c r="J46" s="59">
        <f t="shared" si="13"/>
        <v>0</v>
      </c>
      <c r="K46" s="59">
        <f t="shared" si="13"/>
        <v>0</v>
      </c>
      <c r="L46" s="59">
        <f t="shared" si="13"/>
        <v>0</v>
      </c>
      <c r="M46" s="59">
        <f t="shared" si="13"/>
        <v>0</v>
      </c>
      <c r="N46" s="59">
        <f t="shared" si="13"/>
        <v>0</v>
      </c>
    </row>
    <row r="47" spans="1:14" s="16" customFormat="1" ht="12">
      <c r="A47" s="15"/>
      <c r="B47" s="15" t="s">
        <v>73</v>
      </c>
      <c r="C47" s="14" t="s">
        <v>84</v>
      </c>
      <c r="D47" s="55">
        <v>4782654</v>
      </c>
      <c r="E47" s="56">
        <v>4711451.4</v>
      </c>
      <c r="F47" s="57">
        <f t="shared" si="1"/>
        <v>98.5112324663252</v>
      </c>
      <c r="G47" s="56">
        <f aca="true" t="shared" si="14" ref="G47:G56">H47+I47</f>
        <v>4496540.5200000005</v>
      </c>
      <c r="H47" s="56">
        <v>3508561.8</v>
      </c>
      <c r="I47" s="56">
        <f>-(H47+K47+J47+L47+M47+N47-E47)</f>
        <v>987978.7200000007</v>
      </c>
      <c r="J47" s="56">
        <v>0</v>
      </c>
      <c r="K47" s="56">
        <v>214910.88</v>
      </c>
      <c r="L47" s="56">
        <v>0</v>
      </c>
      <c r="M47" s="56">
        <v>0</v>
      </c>
      <c r="N47" s="56">
        <v>0</v>
      </c>
    </row>
    <row r="48" spans="1:14" s="16" customFormat="1" ht="22.5">
      <c r="A48" s="15"/>
      <c r="B48" s="15" t="s">
        <v>74</v>
      </c>
      <c r="C48" s="33" t="s">
        <v>136</v>
      </c>
      <c r="D48" s="55">
        <v>1250868</v>
      </c>
      <c r="E48" s="56">
        <v>1200959.58</v>
      </c>
      <c r="F48" s="57">
        <f t="shared" si="1"/>
        <v>96.01009698865109</v>
      </c>
      <c r="G48" s="56">
        <f t="shared" si="14"/>
        <v>1144384.6</v>
      </c>
      <c r="H48" s="56">
        <v>934218.78</v>
      </c>
      <c r="I48" s="56">
        <f aca="true" t="shared" si="15" ref="I48:I55">-(H48+K48+J48+L48+M48+N48-E48)</f>
        <v>210165.82000000007</v>
      </c>
      <c r="J48" s="56">
        <v>0</v>
      </c>
      <c r="K48" s="56">
        <v>56574.98</v>
      </c>
      <c r="L48" s="56">
        <v>0</v>
      </c>
      <c r="M48" s="56">
        <v>0</v>
      </c>
      <c r="N48" s="56">
        <v>0</v>
      </c>
    </row>
    <row r="49" spans="1:14" s="16" customFormat="1" ht="12">
      <c r="A49" s="15"/>
      <c r="B49" s="15" t="s">
        <v>75</v>
      </c>
      <c r="C49" s="14" t="s">
        <v>85</v>
      </c>
      <c r="D49" s="55">
        <v>776326</v>
      </c>
      <c r="E49" s="56">
        <v>657066.06</v>
      </c>
      <c r="F49" s="57">
        <f t="shared" si="1"/>
        <v>84.63790469467725</v>
      </c>
      <c r="G49" s="56">
        <f t="shared" si="14"/>
        <v>365558.2200000001</v>
      </c>
      <c r="H49" s="56">
        <v>207408.14</v>
      </c>
      <c r="I49" s="56">
        <f t="shared" si="15"/>
        <v>158150.08000000007</v>
      </c>
      <c r="J49" s="56">
        <v>282320.41</v>
      </c>
      <c r="K49" s="56">
        <v>9187.43</v>
      </c>
      <c r="L49" s="56">
        <v>0</v>
      </c>
      <c r="M49" s="56">
        <v>0</v>
      </c>
      <c r="N49" s="56">
        <v>0</v>
      </c>
    </row>
    <row r="50" spans="1:14" s="16" customFormat="1" ht="12">
      <c r="A50" s="15"/>
      <c r="B50" s="15" t="s">
        <v>76</v>
      </c>
      <c r="C50" s="14" t="s">
        <v>86</v>
      </c>
      <c r="D50" s="55">
        <v>2215045</v>
      </c>
      <c r="E50" s="56">
        <v>2206540.11</v>
      </c>
      <c r="F50" s="57">
        <f t="shared" si="1"/>
        <v>99.61603985472078</v>
      </c>
      <c r="G50" s="56">
        <f t="shared" si="14"/>
        <v>2094885.73</v>
      </c>
      <c r="H50" s="56">
        <v>1692993.81</v>
      </c>
      <c r="I50" s="56">
        <f t="shared" si="15"/>
        <v>401891.9199999999</v>
      </c>
      <c r="J50" s="56">
        <v>0</v>
      </c>
      <c r="K50" s="56">
        <v>111654.38</v>
      </c>
      <c r="L50" s="56">
        <v>0</v>
      </c>
      <c r="M50" s="56">
        <v>0</v>
      </c>
      <c r="N50" s="56">
        <v>0</v>
      </c>
    </row>
    <row r="51" spans="1:14" s="16" customFormat="1" ht="12">
      <c r="A51" s="15"/>
      <c r="B51" s="15" t="s">
        <v>77</v>
      </c>
      <c r="C51" s="14" t="s">
        <v>87</v>
      </c>
      <c r="D51" s="55">
        <v>319671</v>
      </c>
      <c r="E51" s="56">
        <v>319320.59</v>
      </c>
      <c r="F51" s="57">
        <f>E51/D51*100</f>
        <v>99.8903841762312</v>
      </c>
      <c r="G51" s="56">
        <f t="shared" si="14"/>
        <v>319320.59</v>
      </c>
      <c r="H51" s="56">
        <v>55159.2</v>
      </c>
      <c r="I51" s="56">
        <f t="shared" si="15"/>
        <v>264161.39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</row>
    <row r="52" spans="1:14" s="16" customFormat="1" ht="24.75" customHeight="1">
      <c r="A52" s="15"/>
      <c r="B52" s="15" t="s">
        <v>78</v>
      </c>
      <c r="C52" s="33" t="s">
        <v>88</v>
      </c>
      <c r="D52" s="55">
        <v>223320</v>
      </c>
      <c r="E52" s="56">
        <v>216343.65</v>
      </c>
      <c r="F52" s="57">
        <f t="shared" si="1"/>
        <v>96.87607469102633</v>
      </c>
      <c r="G52" s="56">
        <f t="shared" si="14"/>
        <v>215587.72</v>
      </c>
      <c r="H52" s="56">
        <v>192868.83</v>
      </c>
      <c r="I52" s="56">
        <f t="shared" si="15"/>
        <v>22718.890000000014</v>
      </c>
      <c r="J52" s="56">
        <v>0</v>
      </c>
      <c r="K52" s="56">
        <v>755.93</v>
      </c>
      <c r="L52" s="56">
        <v>0</v>
      </c>
      <c r="M52" s="56">
        <v>0</v>
      </c>
      <c r="N52" s="56">
        <v>0</v>
      </c>
    </row>
    <row r="53" spans="1:14" s="16" customFormat="1" ht="12">
      <c r="A53" s="15"/>
      <c r="B53" s="15" t="s">
        <v>79</v>
      </c>
      <c r="C53" s="14" t="s">
        <v>89</v>
      </c>
      <c r="D53" s="55">
        <v>2510</v>
      </c>
      <c r="E53" s="56">
        <v>2482.22</v>
      </c>
      <c r="F53" s="57">
        <f t="shared" si="1"/>
        <v>98.89322709163346</v>
      </c>
      <c r="G53" s="56">
        <f t="shared" si="14"/>
        <v>2482.22</v>
      </c>
      <c r="H53" s="56">
        <v>2400</v>
      </c>
      <c r="I53" s="56">
        <f t="shared" si="15"/>
        <v>82.2199999999998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</row>
    <row r="54" spans="1:14" s="16" customFormat="1" ht="21.75" customHeight="1">
      <c r="A54" s="15"/>
      <c r="B54" s="15" t="s">
        <v>80</v>
      </c>
      <c r="C54" s="69" t="s">
        <v>90</v>
      </c>
      <c r="D54" s="55">
        <v>39377</v>
      </c>
      <c r="E54" s="56">
        <v>37865.29</v>
      </c>
      <c r="F54" s="57">
        <f t="shared" si="1"/>
        <v>96.16093150824085</v>
      </c>
      <c r="G54" s="56">
        <f t="shared" si="14"/>
        <v>37865.29</v>
      </c>
      <c r="H54" s="56">
        <v>0</v>
      </c>
      <c r="I54" s="56">
        <f t="shared" si="15"/>
        <v>37865.29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</row>
    <row r="55" spans="1:14" s="16" customFormat="1" ht="12">
      <c r="A55" s="15"/>
      <c r="B55" s="15" t="s">
        <v>81</v>
      </c>
      <c r="C55" s="14" t="s">
        <v>92</v>
      </c>
      <c r="D55" s="55">
        <v>234198</v>
      </c>
      <c r="E55" s="56">
        <v>231750.14</v>
      </c>
      <c r="F55" s="57">
        <f t="shared" si="1"/>
        <v>98.95479039103665</v>
      </c>
      <c r="G55" s="56">
        <f t="shared" si="14"/>
        <v>231001.01</v>
      </c>
      <c r="H55" s="56">
        <v>131635.79</v>
      </c>
      <c r="I55" s="56">
        <f t="shared" si="15"/>
        <v>99365.22</v>
      </c>
      <c r="J55" s="56">
        <v>0</v>
      </c>
      <c r="K55" s="56">
        <v>749.13</v>
      </c>
      <c r="L55" s="56">
        <v>0</v>
      </c>
      <c r="M55" s="56">
        <v>0</v>
      </c>
      <c r="N55" s="56">
        <v>0</v>
      </c>
    </row>
    <row r="56" spans="1:14" s="16" customFormat="1" ht="12">
      <c r="A56" s="15"/>
      <c r="B56" s="15" t="s">
        <v>82</v>
      </c>
      <c r="C56" s="14" t="s">
        <v>25</v>
      </c>
      <c r="D56" s="55">
        <v>50593</v>
      </c>
      <c r="E56" s="56">
        <v>50001.91</v>
      </c>
      <c r="F56" s="57">
        <f t="shared" si="1"/>
        <v>98.83167631885836</v>
      </c>
      <c r="G56" s="56">
        <f t="shared" si="14"/>
        <v>41316</v>
      </c>
      <c r="H56" s="56">
        <v>0</v>
      </c>
      <c r="I56" s="56">
        <v>41316</v>
      </c>
      <c r="J56" s="56">
        <v>0</v>
      </c>
      <c r="K56" s="56">
        <v>0</v>
      </c>
      <c r="L56" s="56">
        <v>8685.91</v>
      </c>
      <c r="M56" s="56">
        <v>0</v>
      </c>
      <c r="N56" s="56">
        <v>0</v>
      </c>
    </row>
    <row r="57" spans="1:14" s="36" customFormat="1" ht="12">
      <c r="A57" s="35" t="s">
        <v>83</v>
      </c>
      <c r="B57" s="35"/>
      <c r="C57" s="2" t="s">
        <v>93</v>
      </c>
      <c r="D57" s="58">
        <f>D47+D48+D49+D50+D52+D51+D53+D54+D55+D56</f>
        <v>9894562</v>
      </c>
      <c r="E57" s="59">
        <f>E47+E48+E49+E50+E52+E51+E53+E54+E55+E56</f>
        <v>9633780.950000001</v>
      </c>
      <c r="F57" s="60">
        <f t="shared" si="1"/>
        <v>97.36440026349828</v>
      </c>
      <c r="G57" s="59">
        <f>H57+I57</f>
        <v>8948941.9</v>
      </c>
      <c r="H57" s="59">
        <f aca="true" t="shared" si="16" ref="H57:N57">H47+H48+H49+H50+H52+H51+H53+H54+H55+H56</f>
        <v>6725246.35</v>
      </c>
      <c r="I57" s="59">
        <f t="shared" si="16"/>
        <v>2223695.5500000007</v>
      </c>
      <c r="J57" s="59">
        <f t="shared" si="16"/>
        <v>282320.41</v>
      </c>
      <c r="K57" s="59">
        <f t="shared" si="16"/>
        <v>393832.73</v>
      </c>
      <c r="L57" s="59">
        <f t="shared" si="16"/>
        <v>8685.91</v>
      </c>
      <c r="M57" s="59">
        <f t="shared" si="16"/>
        <v>0</v>
      </c>
      <c r="N57" s="59">
        <f t="shared" si="16"/>
        <v>0</v>
      </c>
    </row>
    <row r="58" spans="1:14" s="16" customFormat="1" ht="12">
      <c r="A58" s="15"/>
      <c r="B58" s="15" t="s">
        <v>145</v>
      </c>
      <c r="C58" s="14" t="s">
        <v>146</v>
      </c>
      <c r="D58" s="55">
        <v>1000</v>
      </c>
      <c r="E58" s="56">
        <v>1000</v>
      </c>
      <c r="F58" s="57">
        <f>E58/D58*100</f>
        <v>100</v>
      </c>
      <c r="G58" s="56">
        <f>H58+I58</f>
        <v>1000</v>
      </c>
      <c r="H58" s="56">
        <v>0</v>
      </c>
      <c r="I58" s="56">
        <f>-(H58+K58+J58+L58+M58+N58-E58)</f>
        <v>1000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</row>
    <row r="59" spans="1:14" s="16" customFormat="1" ht="12">
      <c r="A59" s="15"/>
      <c r="B59" s="15" t="s">
        <v>94</v>
      </c>
      <c r="C59" s="14" t="s">
        <v>97</v>
      </c>
      <c r="D59" s="55">
        <v>84133</v>
      </c>
      <c r="E59" s="56">
        <v>41471.13</v>
      </c>
      <c r="F59" s="57">
        <f t="shared" si="1"/>
        <v>49.29234664162694</v>
      </c>
      <c r="G59" s="56">
        <f>H59+I59</f>
        <v>41471.13</v>
      </c>
      <c r="H59" s="56">
        <v>10010.02</v>
      </c>
      <c r="I59" s="56">
        <f>-(H59+K59+J59+L59+M59+N59-E59)</f>
        <v>31461.109999999997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</row>
    <row r="60" spans="1:14" s="16" customFormat="1" ht="12">
      <c r="A60" s="15"/>
      <c r="B60" s="15" t="s">
        <v>170</v>
      </c>
      <c r="C60" s="14" t="s">
        <v>25</v>
      </c>
      <c r="D60" s="55">
        <v>4428</v>
      </c>
      <c r="E60" s="56">
        <v>4428</v>
      </c>
      <c r="F60" s="57">
        <f>E60/D60*100</f>
        <v>100</v>
      </c>
      <c r="G60" s="56">
        <f>H60+I60</f>
        <v>4428</v>
      </c>
      <c r="H60" s="56">
        <v>0</v>
      </c>
      <c r="I60" s="56">
        <f>-(H60+K60+J60+L60+M60+N60-E60)</f>
        <v>4428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</row>
    <row r="61" spans="1:14" s="36" customFormat="1" ht="12">
      <c r="A61" s="35" t="s">
        <v>95</v>
      </c>
      <c r="B61" s="35"/>
      <c r="C61" s="2" t="s">
        <v>96</v>
      </c>
      <c r="D61" s="58">
        <f>D59+D58+D60</f>
        <v>89561</v>
      </c>
      <c r="E61" s="59">
        <f>E59+E58+E60</f>
        <v>46899.13</v>
      </c>
      <c r="F61" s="60">
        <f t="shared" si="1"/>
        <v>52.36557206819933</v>
      </c>
      <c r="G61" s="59">
        <f aca="true" t="shared" si="17" ref="G61:N61">G59+G58+G60</f>
        <v>46899.13</v>
      </c>
      <c r="H61" s="59">
        <f t="shared" si="17"/>
        <v>10010.02</v>
      </c>
      <c r="I61" s="59">
        <f t="shared" si="17"/>
        <v>36889.11</v>
      </c>
      <c r="J61" s="59">
        <f t="shared" si="17"/>
        <v>0</v>
      </c>
      <c r="K61" s="59">
        <f t="shared" si="17"/>
        <v>0</v>
      </c>
      <c r="L61" s="59">
        <f t="shared" si="17"/>
        <v>0</v>
      </c>
      <c r="M61" s="59">
        <f t="shared" si="17"/>
        <v>0</v>
      </c>
      <c r="N61" s="59">
        <f t="shared" si="17"/>
        <v>0</v>
      </c>
    </row>
    <row r="62" spans="1:14" s="16" customFormat="1" ht="12.75" customHeight="1">
      <c r="A62" s="15"/>
      <c r="B62" s="15" t="s">
        <v>163</v>
      </c>
      <c r="C62" s="33" t="s">
        <v>164</v>
      </c>
      <c r="D62" s="55">
        <v>2000</v>
      </c>
      <c r="E62" s="56">
        <v>1223.19</v>
      </c>
      <c r="F62" s="57">
        <f t="shared" si="1"/>
        <v>61.1595</v>
      </c>
      <c r="G62" s="56">
        <f aca="true" t="shared" si="18" ref="G62:G70">H62+I62</f>
        <v>0</v>
      </c>
      <c r="H62" s="56">
        <v>0</v>
      </c>
      <c r="I62" s="56">
        <f aca="true" t="shared" si="19" ref="I62:I70">-(H62+K62+J62+L62+M62+N62-E62)</f>
        <v>0</v>
      </c>
      <c r="J62" s="56">
        <v>0</v>
      </c>
      <c r="K62" s="56">
        <v>1223.19</v>
      </c>
      <c r="L62" s="56">
        <v>0</v>
      </c>
      <c r="M62" s="56">
        <v>0</v>
      </c>
      <c r="N62" s="56">
        <v>0</v>
      </c>
    </row>
    <row r="63" spans="1:14" s="16" customFormat="1" ht="24.75" customHeight="1">
      <c r="A63" s="15"/>
      <c r="B63" s="15" t="s">
        <v>165</v>
      </c>
      <c r="C63" s="33" t="s">
        <v>166</v>
      </c>
      <c r="D63" s="55">
        <v>6800</v>
      </c>
      <c r="E63" s="56">
        <v>3663.32</v>
      </c>
      <c r="F63" s="57">
        <f t="shared" si="1"/>
        <v>53.87235294117647</v>
      </c>
      <c r="G63" s="56">
        <f>H63+I63</f>
        <v>3663.32</v>
      </c>
      <c r="H63" s="56">
        <v>0</v>
      </c>
      <c r="I63" s="56">
        <f t="shared" si="19"/>
        <v>3663.32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</row>
    <row r="64" spans="1:14" s="16" customFormat="1" ht="45">
      <c r="A64" s="15"/>
      <c r="B64" s="15" t="s">
        <v>98</v>
      </c>
      <c r="C64" s="33" t="s">
        <v>106</v>
      </c>
      <c r="D64" s="55">
        <v>1394745</v>
      </c>
      <c r="E64" s="56">
        <v>1299582.71</v>
      </c>
      <c r="F64" s="57">
        <f t="shared" si="1"/>
        <v>93.17708326611674</v>
      </c>
      <c r="G64" s="56">
        <f t="shared" si="18"/>
        <v>47778.52999999993</v>
      </c>
      <c r="H64" s="56">
        <v>32530.85</v>
      </c>
      <c r="I64" s="56">
        <f t="shared" si="19"/>
        <v>15247.679999999935</v>
      </c>
      <c r="J64" s="56">
        <v>0</v>
      </c>
      <c r="K64" s="56">
        <v>1251804.18</v>
      </c>
      <c r="L64" s="56">
        <v>0</v>
      </c>
      <c r="M64" s="56">
        <v>0</v>
      </c>
      <c r="N64" s="56">
        <v>0</v>
      </c>
    </row>
    <row r="65" spans="1:14" s="16" customFormat="1" ht="66" customHeight="1">
      <c r="A65" s="15"/>
      <c r="B65" s="15" t="s">
        <v>99</v>
      </c>
      <c r="C65" s="33" t="s">
        <v>107</v>
      </c>
      <c r="D65" s="55">
        <v>7425</v>
      </c>
      <c r="E65" s="56">
        <v>6125.5</v>
      </c>
      <c r="F65" s="57">
        <f aca="true" t="shared" si="20" ref="F65:F80">E65/D65*100</f>
        <v>82.4983164983165</v>
      </c>
      <c r="G65" s="56">
        <f t="shared" si="18"/>
        <v>6125.5</v>
      </c>
      <c r="H65" s="56">
        <v>0</v>
      </c>
      <c r="I65" s="56">
        <f t="shared" si="19"/>
        <v>6125.5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</row>
    <row r="66" spans="1:14" s="16" customFormat="1" ht="22.5" customHeight="1">
      <c r="A66" s="15"/>
      <c r="B66" s="15" t="s">
        <v>100</v>
      </c>
      <c r="C66" s="33" t="s">
        <v>108</v>
      </c>
      <c r="D66" s="55">
        <v>276000</v>
      </c>
      <c r="E66" s="56">
        <v>220580.07</v>
      </c>
      <c r="F66" s="57">
        <f t="shared" si="20"/>
        <v>79.9203152173913</v>
      </c>
      <c r="G66" s="56">
        <f t="shared" si="18"/>
        <v>0</v>
      </c>
      <c r="H66" s="56">
        <v>0</v>
      </c>
      <c r="I66" s="56">
        <f t="shared" si="19"/>
        <v>0</v>
      </c>
      <c r="J66" s="56">
        <v>0</v>
      </c>
      <c r="K66" s="56">
        <v>220580.07</v>
      </c>
      <c r="L66" s="56">
        <v>0</v>
      </c>
      <c r="M66" s="56">
        <v>0</v>
      </c>
      <c r="N66" s="56">
        <v>0</v>
      </c>
    </row>
    <row r="67" spans="1:14" s="16" customFormat="1" ht="12">
      <c r="A67" s="15"/>
      <c r="B67" s="15" t="s">
        <v>101</v>
      </c>
      <c r="C67" s="14" t="s">
        <v>109</v>
      </c>
      <c r="D67" s="55">
        <v>500</v>
      </c>
      <c r="E67" s="56">
        <v>0</v>
      </c>
      <c r="F67" s="57">
        <f t="shared" si="20"/>
        <v>0</v>
      </c>
      <c r="G67" s="56">
        <f t="shared" si="18"/>
        <v>0</v>
      </c>
      <c r="H67" s="56">
        <v>0</v>
      </c>
      <c r="I67" s="56">
        <f t="shared" si="19"/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</row>
    <row r="68" spans="1:14" s="16" customFormat="1" ht="12">
      <c r="A68" s="15"/>
      <c r="B68" s="15" t="s">
        <v>102</v>
      </c>
      <c r="C68" s="33" t="s">
        <v>110</v>
      </c>
      <c r="D68" s="55">
        <v>73143</v>
      </c>
      <c r="E68" s="56">
        <v>56343</v>
      </c>
      <c r="F68" s="57">
        <f t="shared" si="20"/>
        <v>77.03129486075223</v>
      </c>
      <c r="G68" s="56">
        <f t="shared" si="18"/>
        <v>0</v>
      </c>
      <c r="H68" s="56">
        <v>0</v>
      </c>
      <c r="I68" s="56">
        <f t="shared" si="19"/>
        <v>0</v>
      </c>
      <c r="J68" s="56">
        <v>0</v>
      </c>
      <c r="K68" s="56">
        <v>56343</v>
      </c>
      <c r="L68" s="56">
        <v>0</v>
      </c>
      <c r="M68" s="56">
        <v>0</v>
      </c>
      <c r="N68" s="56">
        <v>0</v>
      </c>
    </row>
    <row r="69" spans="1:14" s="16" customFormat="1" ht="12">
      <c r="A69" s="15"/>
      <c r="B69" s="15" t="s">
        <v>103</v>
      </c>
      <c r="C69" s="14" t="s">
        <v>111</v>
      </c>
      <c r="D69" s="55">
        <v>240906</v>
      </c>
      <c r="E69" s="56">
        <v>210482.56</v>
      </c>
      <c r="F69" s="57">
        <f t="shared" si="20"/>
        <v>87.37124023478037</v>
      </c>
      <c r="G69" s="56">
        <f t="shared" si="18"/>
        <v>208420.53</v>
      </c>
      <c r="H69" s="56">
        <v>181780.18</v>
      </c>
      <c r="I69" s="56">
        <f t="shared" si="19"/>
        <v>26640.350000000006</v>
      </c>
      <c r="J69" s="56">
        <v>0</v>
      </c>
      <c r="K69" s="56">
        <v>2062.03</v>
      </c>
      <c r="L69" s="56">
        <v>0</v>
      </c>
      <c r="M69" s="56">
        <v>0</v>
      </c>
      <c r="N69" s="56">
        <v>0</v>
      </c>
    </row>
    <row r="70" spans="1:14" s="16" customFormat="1" ht="12">
      <c r="A70" s="15"/>
      <c r="B70" s="15" t="s">
        <v>104</v>
      </c>
      <c r="C70" s="14" t="s">
        <v>25</v>
      </c>
      <c r="D70" s="55">
        <v>89300</v>
      </c>
      <c r="E70" s="56">
        <v>66409.3</v>
      </c>
      <c r="F70" s="57">
        <f t="shared" si="20"/>
        <v>74.36651735722285</v>
      </c>
      <c r="G70" s="56">
        <f t="shared" si="18"/>
        <v>0</v>
      </c>
      <c r="H70" s="56">
        <v>0</v>
      </c>
      <c r="I70" s="56">
        <f t="shared" si="19"/>
        <v>0</v>
      </c>
      <c r="J70" s="56">
        <v>0</v>
      </c>
      <c r="K70" s="56">
        <v>66409.3</v>
      </c>
      <c r="L70" s="56">
        <v>0</v>
      </c>
      <c r="M70" s="56">
        <v>0</v>
      </c>
      <c r="N70" s="56">
        <v>0</v>
      </c>
    </row>
    <row r="71" spans="1:14" s="36" customFormat="1" ht="12">
      <c r="A71" s="35" t="s">
        <v>105</v>
      </c>
      <c r="B71" s="35"/>
      <c r="C71" s="2" t="s">
        <v>112</v>
      </c>
      <c r="D71" s="58">
        <f>D62+D64+D65+D66+D67+D68+D69+D70+D63</f>
        <v>2090819</v>
      </c>
      <c r="E71" s="59">
        <f>E62+E64+E65+E66+E67+E68+E69+E70+E63</f>
        <v>1864409.6500000001</v>
      </c>
      <c r="F71" s="60">
        <f t="shared" si="20"/>
        <v>89.17126016168784</v>
      </c>
      <c r="G71" s="59">
        <f aca="true" t="shared" si="21" ref="G71:N71">G62+G64+G65+G66+G67+G68+G69+G70+G63</f>
        <v>265987.87999999995</v>
      </c>
      <c r="H71" s="59">
        <f t="shared" si="21"/>
        <v>214311.03</v>
      </c>
      <c r="I71" s="59">
        <f t="shared" si="21"/>
        <v>51676.84999999994</v>
      </c>
      <c r="J71" s="59">
        <f t="shared" si="21"/>
        <v>0</v>
      </c>
      <c r="K71" s="59">
        <f t="shared" si="21"/>
        <v>1598421.77</v>
      </c>
      <c r="L71" s="59">
        <f t="shared" si="21"/>
        <v>0</v>
      </c>
      <c r="M71" s="59">
        <f t="shared" si="21"/>
        <v>0</v>
      </c>
      <c r="N71" s="59">
        <f t="shared" si="21"/>
        <v>0</v>
      </c>
    </row>
    <row r="72" spans="1:14" s="16" customFormat="1" ht="12">
      <c r="A72" s="15"/>
      <c r="B72" s="15" t="s">
        <v>113</v>
      </c>
      <c r="C72" s="14" t="s">
        <v>119</v>
      </c>
      <c r="D72" s="55">
        <v>127280</v>
      </c>
      <c r="E72" s="56">
        <v>123892.53</v>
      </c>
      <c r="F72" s="57">
        <f t="shared" si="20"/>
        <v>97.33856851037083</v>
      </c>
      <c r="G72" s="56">
        <f>H72+I72</f>
        <v>116089.38</v>
      </c>
      <c r="H72" s="56">
        <v>109230</v>
      </c>
      <c r="I72" s="56">
        <f>-(H72+K72+J72+L72+M72+N72-E72)</f>
        <v>6859.380000000005</v>
      </c>
      <c r="J72" s="56">
        <v>0</v>
      </c>
      <c r="K72" s="56">
        <v>7803.15</v>
      </c>
      <c r="L72" s="56">
        <v>0</v>
      </c>
      <c r="M72" s="56">
        <v>0</v>
      </c>
      <c r="N72" s="56">
        <v>0</v>
      </c>
    </row>
    <row r="73" spans="1:14" s="16" customFormat="1" ht="12">
      <c r="A73" s="15"/>
      <c r="B73" s="15" t="s">
        <v>114</v>
      </c>
      <c r="C73" s="14" t="s">
        <v>120</v>
      </c>
      <c r="D73" s="55">
        <v>27249</v>
      </c>
      <c r="E73" s="56">
        <v>26425.72</v>
      </c>
      <c r="F73" s="57">
        <f t="shared" si="20"/>
        <v>96.97867811662813</v>
      </c>
      <c r="G73" s="56">
        <f>H73+I73</f>
        <v>300.8000000000029</v>
      </c>
      <c r="H73" s="56">
        <v>0</v>
      </c>
      <c r="I73" s="56">
        <f>-(H73+K73+J73+L73+M73+N73-E73)</f>
        <v>300.8000000000029</v>
      </c>
      <c r="J73" s="56">
        <v>0</v>
      </c>
      <c r="K73" s="56">
        <v>26124.92</v>
      </c>
      <c r="L73" s="56">
        <v>0</v>
      </c>
      <c r="M73" s="56">
        <v>0</v>
      </c>
      <c r="N73" s="56">
        <v>0</v>
      </c>
    </row>
    <row r="74" spans="1:14" s="16" customFormat="1" ht="22.5">
      <c r="A74" s="15"/>
      <c r="B74" s="15" t="s">
        <v>115</v>
      </c>
      <c r="C74" s="33" t="s">
        <v>91</v>
      </c>
      <c r="D74" s="55">
        <v>412</v>
      </c>
      <c r="E74" s="56">
        <v>0</v>
      </c>
      <c r="F74" s="57">
        <f t="shared" si="20"/>
        <v>0</v>
      </c>
      <c r="G74" s="56">
        <f>H74+I74</f>
        <v>0</v>
      </c>
      <c r="H74" s="56">
        <v>0</v>
      </c>
      <c r="I74" s="56">
        <f>-(H74+K74+J74+L74+M74+N74-E74)</f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</row>
    <row r="75" spans="1:14" s="16" customFormat="1" ht="12">
      <c r="A75" s="15"/>
      <c r="B75" s="15" t="s">
        <v>116</v>
      </c>
      <c r="C75" s="14" t="s">
        <v>25</v>
      </c>
      <c r="D75" s="55">
        <v>1709</v>
      </c>
      <c r="E75" s="56">
        <v>1709</v>
      </c>
      <c r="F75" s="57">
        <f t="shared" si="20"/>
        <v>100</v>
      </c>
      <c r="G75" s="56">
        <f>H75+I75</f>
        <v>1709</v>
      </c>
      <c r="H75" s="56">
        <v>0</v>
      </c>
      <c r="I75" s="56">
        <f>-(H75+K75+J75+L75+M75+N75-E75)</f>
        <v>1709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</row>
    <row r="76" spans="1:14" s="36" customFormat="1" ht="22.5">
      <c r="A76" s="40" t="s">
        <v>117</v>
      </c>
      <c r="B76" s="40"/>
      <c r="C76" s="51" t="s">
        <v>118</v>
      </c>
      <c r="D76" s="61">
        <f>D72+D73+D74+D75</f>
        <v>156650</v>
      </c>
      <c r="E76" s="62">
        <f>E72+E73+E74+E75</f>
        <v>152027.25</v>
      </c>
      <c r="F76" s="63">
        <f t="shared" si="20"/>
        <v>97.04899457389084</v>
      </c>
      <c r="G76" s="62">
        <f>H76+I76</f>
        <v>118099.18000000001</v>
      </c>
      <c r="H76" s="62">
        <f aca="true" t="shared" si="22" ref="H76:N76">H72+H73+H74+H75</f>
        <v>109230</v>
      </c>
      <c r="I76" s="62">
        <f t="shared" si="22"/>
        <v>8869.180000000008</v>
      </c>
      <c r="J76" s="62">
        <f t="shared" si="22"/>
        <v>0</v>
      </c>
      <c r="K76" s="62">
        <f t="shared" si="22"/>
        <v>33928.07</v>
      </c>
      <c r="L76" s="62">
        <f t="shared" si="22"/>
        <v>0</v>
      </c>
      <c r="M76" s="62">
        <f t="shared" si="22"/>
        <v>0</v>
      </c>
      <c r="N76" s="62">
        <f t="shared" si="22"/>
        <v>0</v>
      </c>
    </row>
    <row r="77" spans="1:14" s="45" customFormat="1" ht="12" hidden="1">
      <c r="A77" s="15"/>
      <c r="B77" s="15" t="s">
        <v>121</v>
      </c>
      <c r="C77" s="14" t="s">
        <v>127</v>
      </c>
      <c r="D77" s="55">
        <v>0</v>
      </c>
      <c r="E77" s="56">
        <v>0</v>
      </c>
      <c r="F77" s="57" t="e">
        <f t="shared" si="20"/>
        <v>#DIV/0!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</row>
    <row r="78" spans="1:14" s="45" customFormat="1" ht="12">
      <c r="A78" s="15"/>
      <c r="B78" s="15" t="s">
        <v>121</v>
      </c>
      <c r="C78" s="14" t="s">
        <v>127</v>
      </c>
      <c r="D78" s="55">
        <v>14340</v>
      </c>
      <c r="E78" s="56">
        <v>14339.5</v>
      </c>
      <c r="F78" s="57">
        <f>E78/D78*100</f>
        <v>99.99651324965131</v>
      </c>
      <c r="G78" s="56">
        <f>H78+I78</f>
        <v>14339.5</v>
      </c>
      <c r="H78" s="56">
        <v>0</v>
      </c>
      <c r="I78" s="56">
        <f aca="true" t="shared" si="23" ref="I78:I83">-(H78+K78+J78+L78+M78+N78-E78)</f>
        <v>14339.5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</row>
    <row r="79" spans="1:14" s="45" customFormat="1" ht="12">
      <c r="A79" s="15"/>
      <c r="B79" s="15" t="s">
        <v>122</v>
      </c>
      <c r="C79" s="14" t="s">
        <v>128</v>
      </c>
      <c r="D79" s="55">
        <v>120100</v>
      </c>
      <c r="E79" s="56">
        <v>116218.17</v>
      </c>
      <c r="F79" s="57">
        <f t="shared" si="20"/>
        <v>96.76783513738552</v>
      </c>
      <c r="G79" s="56">
        <f>H79+I79</f>
        <v>116218.17</v>
      </c>
      <c r="H79" s="56">
        <v>0</v>
      </c>
      <c r="I79" s="56">
        <f t="shared" si="23"/>
        <v>116218.17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</row>
    <row r="80" spans="1:14" s="45" customFormat="1" ht="12" hidden="1">
      <c r="A80" s="15"/>
      <c r="B80" s="15" t="s">
        <v>123</v>
      </c>
      <c r="C80" s="14" t="s">
        <v>129</v>
      </c>
      <c r="D80" s="55">
        <v>5000</v>
      </c>
      <c r="E80" s="56">
        <v>0</v>
      </c>
      <c r="F80" s="57">
        <f t="shared" si="20"/>
        <v>0</v>
      </c>
      <c r="G80" s="56">
        <f>H80+I80</f>
        <v>0</v>
      </c>
      <c r="H80" s="56">
        <v>0</v>
      </c>
      <c r="I80" s="56">
        <f t="shared" si="23"/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</row>
    <row r="81" spans="1:14" s="45" customFormat="1" ht="12">
      <c r="A81" s="15"/>
      <c r="B81" s="15" t="s">
        <v>124</v>
      </c>
      <c r="C81" s="14" t="s">
        <v>171</v>
      </c>
      <c r="D81" s="55">
        <v>695939</v>
      </c>
      <c r="E81" s="56">
        <v>626257.33</v>
      </c>
      <c r="F81" s="57">
        <f>E81/D81*100</f>
        <v>89.98738826247703</v>
      </c>
      <c r="G81" s="56">
        <f>H81+I81</f>
        <v>626257.33</v>
      </c>
      <c r="H81" s="56">
        <v>0</v>
      </c>
      <c r="I81" s="56">
        <f t="shared" si="23"/>
        <v>626257.33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</row>
    <row r="82" spans="1:14" s="38" customFormat="1" ht="12" hidden="1">
      <c r="A82" s="15"/>
      <c r="B82" s="15" t="s">
        <v>167</v>
      </c>
      <c r="C82" s="14" t="s">
        <v>168</v>
      </c>
      <c r="D82" s="55">
        <v>0</v>
      </c>
      <c r="E82" s="56">
        <v>0</v>
      </c>
      <c r="F82" s="57" t="e">
        <f>E82/D82*100</f>
        <v>#DIV/0!</v>
      </c>
      <c r="G82" s="56">
        <v>0</v>
      </c>
      <c r="H82" s="56">
        <v>0</v>
      </c>
      <c r="I82" s="56">
        <f t="shared" si="23"/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</row>
    <row r="83" spans="1:14" s="38" customFormat="1" ht="12">
      <c r="A83" s="15"/>
      <c r="B83" s="15" t="s">
        <v>125</v>
      </c>
      <c r="C83" s="14" t="s">
        <v>25</v>
      </c>
      <c r="D83" s="55">
        <v>31000</v>
      </c>
      <c r="E83" s="56">
        <v>26855.59</v>
      </c>
      <c r="F83" s="57">
        <f>E83/D83*100</f>
        <v>86.63093548387096</v>
      </c>
      <c r="G83" s="56">
        <f>H83+I83</f>
        <v>26855.59</v>
      </c>
      <c r="H83" s="56">
        <v>0</v>
      </c>
      <c r="I83" s="56">
        <f t="shared" si="23"/>
        <v>26855.59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</row>
    <row r="84" spans="1:14" s="39" customFormat="1" ht="22.5">
      <c r="A84" s="35" t="s">
        <v>126</v>
      </c>
      <c r="B84" s="35"/>
      <c r="C84" s="37" t="s">
        <v>130</v>
      </c>
      <c r="D84" s="58">
        <f>D78+D79+D81+D83</f>
        <v>861379</v>
      </c>
      <c r="E84" s="59">
        <f>E78+E79+E81+E83</f>
        <v>783670.59</v>
      </c>
      <c r="F84" s="60">
        <f aca="true" t="shared" si="24" ref="F84:F90">E84/D84*100</f>
        <v>90.97860407555791</v>
      </c>
      <c r="G84" s="59">
        <f aca="true" t="shared" si="25" ref="G84:N84">G78+G79+G81+G83</f>
        <v>783670.59</v>
      </c>
      <c r="H84" s="59">
        <f t="shared" si="25"/>
        <v>0</v>
      </c>
      <c r="I84" s="59">
        <f t="shared" si="25"/>
        <v>783670.59</v>
      </c>
      <c r="J84" s="59">
        <f t="shared" si="25"/>
        <v>0</v>
      </c>
      <c r="K84" s="59">
        <f t="shared" si="25"/>
        <v>0</v>
      </c>
      <c r="L84" s="59">
        <f t="shared" si="25"/>
        <v>0</v>
      </c>
      <c r="M84" s="59">
        <f t="shared" si="25"/>
        <v>0</v>
      </c>
      <c r="N84" s="59">
        <f t="shared" si="25"/>
        <v>0</v>
      </c>
    </row>
    <row r="85" spans="1:14" s="38" customFormat="1" ht="12">
      <c r="A85" s="15"/>
      <c r="B85" s="15" t="s">
        <v>131</v>
      </c>
      <c r="C85" s="14" t="s">
        <v>137</v>
      </c>
      <c r="D85" s="55">
        <v>162734</v>
      </c>
      <c r="E85" s="56">
        <v>162734</v>
      </c>
      <c r="F85" s="57">
        <f t="shared" si="24"/>
        <v>100</v>
      </c>
      <c r="G85" s="56">
        <f>H85+I85</f>
        <v>0</v>
      </c>
      <c r="H85" s="56">
        <v>0</v>
      </c>
      <c r="I85" s="56">
        <f>-(H85+K85+J85+L85+M85+N85-E85)</f>
        <v>0</v>
      </c>
      <c r="J85" s="56">
        <v>162734</v>
      </c>
      <c r="K85" s="56">
        <v>0</v>
      </c>
      <c r="L85" s="56">
        <v>0</v>
      </c>
      <c r="M85" s="56">
        <v>0</v>
      </c>
      <c r="N85" s="56">
        <v>0</v>
      </c>
    </row>
    <row r="86" spans="1:14" s="38" customFormat="1" ht="22.5">
      <c r="A86" s="15"/>
      <c r="B86" s="68" t="s">
        <v>153</v>
      </c>
      <c r="C86" s="67" t="s">
        <v>154</v>
      </c>
      <c r="D86" s="55">
        <v>5000</v>
      </c>
      <c r="E86" s="56">
        <v>4999.36</v>
      </c>
      <c r="F86" s="57">
        <f t="shared" si="24"/>
        <v>99.9872</v>
      </c>
      <c r="G86" s="56">
        <f>H86+I86</f>
        <v>4999.36</v>
      </c>
      <c r="H86" s="56">
        <v>0</v>
      </c>
      <c r="I86" s="56">
        <f>-(H86+K86+J86+L86+M86+N86-E86)</f>
        <v>4999.36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</row>
    <row r="87" spans="1:14" s="39" customFormat="1" ht="22.5">
      <c r="A87" s="35" t="s">
        <v>132</v>
      </c>
      <c r="B87" s="35"/>
      <c r="C87" s="37" t="s">
        <v>138</v>
      </c>
      <c r="D87" s="58">
        <f>D85+D86</f>
        <v>167734</v>
      </c>
      <c r="E87" s="59">
        <f>E85+E86</f>
        <v>167733.36</v>
      </c>
      <c r="F87" s="60">
        <f t="shared" si="24"/>
        <v>99.99961844348789</v>
      </c>
      <c r="G87" s="59">
        <f>G85+G86</f>
        <v>4999.36</v>
      </c>
      <c r="H87" s="59">
        <f aca="true" t="shared" si="26" ref="H87:N87">H85+H86</f>
        <v>0</v>
      </c>
      <c r="I87" s="59">
        <f t="shared" si="26"/>
        <v>4999.36</v>
      </c>
      <c r="J87" s="59">
        <f t="shared" si="26"/>
        <v>162734</v>
      </c>
      <c r="K87" s="59">
        <f t="shared" si="26"/>
        <v>0</v>
      </c>
      <c r="L87" s="59">
        <f t="shared" si="26"/>
        <v>0</v>
      </c>
      <c r="M87" s="59">
        <f t="shared" si="26"/>
        <v>0</v>
      </c>
      <c r="N87" s="59">
        <f t="shared" si="26"/>
        <v>0</v>
      </c>
    </row>
    <row r="88" spans="1:14" s="38" customFormat="1" ht="33.75">
      <c r="A88" s="15"/>
      <c r="B88" s="15" t="s">
        <v>133</v>
      </c>
      <c r="C88" s="33" t="s">
        <v>139</v>
      </c>
      <c r="D88" s="55">
        <v>50000</v>
      </c>
      <c r="E88" s="56">
        <v>50000</v>
      </c>
      <c r="F88" s="57">
        <f t="shared" si="24"/>
        <v>100</v>
      </c>
      <c r="G88" s="56">
        <f>H88+I88</f>
        <v>0</v>
      </c>
      <c r="H88" s="56">
        <v>0</v>
      </c>
      <c r="I88" s="56">
        <f>-(H88+K88+J88+L88+M88+N88-E88)</f>
        <v>0</v>
      </c>
      <c r="J88" s="56">
        <v>50000</v>
      </c>
      <c r="K88" s="56">
        <v>0</v>
      </c>
      <c r="L88" s="56">
        <v>0</v>
      </c>
      <c r="M88" s="56">
        <v>0</v>
      </c>
      <c r="N88" s="56">
        <v>0</v>
      </c>
    </row>
    <row r="89" spans="1:14" s="39" customFormat="1" ht="12">
      <c r="A89" s="35" t="s">
        <v>134</v>
      </c>
      <c r="B89" s="35"/>
      <c r="C89" s="2" t="s">
        <v>140</v>
      </c>
      <c r="D89" s="58">
        <f>D88</f>
        <v>50000</v>
      </c>
      <c r="E89" s="59">
        <f>E88</f>
        <v>50000</v>
      </c>
      <c r="F89" s="60">
        <f t="shared" si="24"/>
        <v>100</v>
      </c>
      <c r="G89" s="59">
        <f>H89+I89</f>
        <v>0</v>
      </c>
      <c r="H89" s="59">
        <f aca="true" t="shared" si="27" ref="H89:N89">H88</f>
        <v>0</v>
      </c>
      <c r="I89" s="59">
        <f t="shared" si="27"/>
        <v>0</v>
      </c>
      <c r="J89" s="59">
        <f t="shared" si="27"/>
        <v>50000</v>
      </c>
      <c r="K89" s="59">
        <f t="shared" si="27"/>
        <v>0</v>
      </c>
      <c r="L89" s="59">
        <f t="shared" si="27"/>
        <v>0</v>
      </c>
      <c r="M89" s="59">
        <f t="shared" si="27"/>
        <v>0</v>
      </c>
      <c r="N89" s="59">
        <f t="shared" si="27"/>
        <v>0</v>
      </c>
    </row>
    <row r="90" spans="1:14" s="39" customFormat="1" ht="12">
      <c r="A90" s="52"/>
      <c r="B90" s="53"/>
      <c r="C90" s="64" t="s">
        <v>141</v>
      </c>
      <c r="D90" s="65">
        <f>D13+D18+D20+D24+D31+D34+D39+D41+D43+D46+D57+D61+D71+D76+D84+D87+D89</f>
        <v>17704098</v>
      </c>
      <c r="E90" s="66">
        <f>E13+E18+E20+E24+E31+E34+E39+E43+E46+E57+E61+E71+E76+E84+E87+E89</f>
        <v>16522581.910000002</v>
      </c>
      <c r="F90" s="60">
        <f t="shared" si="24"/>
        <v>93.32631298132219</v>
      </c>
      <c r="G90" s="66">
        <f aca="true" t="shared" si="28" ref="G90:N90">G13+G18+G20+G24+G31+G34+G39+G43+G46+G57+G61+G71+G76+G84+G87+G89</f>
        <v>13623727.700000001</v>
      </c>
      <c r="H90" s="66">
        <f t="shared" si="28"/>
        <v>8959398.459999999</v>
      </c>
      <c r="I90" s="66">
        <f t="shared" si="28"/>
        <v>4664329.240000001</v>
      </c>
      <c r="J90" s="66">
        <f t="shared" si="28"/>
        <v>526163.52</v>
      </c>
      <c r="K90" s="66">
        <f t="shared" si="28"/>
        <v>2147826.71</v>
      </c>
      <c r="L90" s="66">
        <f t="shared" si="28"/>
        <v>8685.91</v>
      </c>
      <c r="M90" s="66">
        <f t="shared" si="28"/>
        <v>0</v>
      </c>
      <c r="N90" s="66">
        <f t="shared" si="28"/>
        <v>216178.07</v>
      </c>
    </row>
    <row r="91" spans="1:14" s="38" customFormat="1" ht="12">
      <c r="A91" s="41"/>
      <c r="B91" s="41"/>
      <c r="D91" s="42"/>
      <c r="E91" s="43"/>
      <c r="F91" s="44"/>
      <c r="G91" s="43"/>
      <c r="H91" s="43"/>
      <c r="I91" s="43"/>
      <c r="J91" s="43"/>
      <c r="K91" s="43"/>
      <c r="L91" s="43"/>
      <c r="M91" s="43"/>
      <c r="N91" s="43"/>
    </row>
    <row r="92" spans="1:14" s="38" customFormat="1" ht="12">
      <c r="A92" s="41"/>
      <c r="B92" s="41"/>
      <c r="D92" s="42"/>
      <c r="E92" s="43"/>
      <c r="F92" s="44"/>
      <c r="G92" s="43"/>
      <c r="H92" s="43"/>
      <c r="I92" s="43"/>
      <c r="J92" s="43"/>
      <c r="K92" s="43"/>
      <c r="L92" s="43"/>
      <c r="M92" s="43"/>
      <c r="N92" s="43"/>
    </row>
    <row r="93" spans="1:14" s="38" customFormat="1" ht="12">
      <c r="A93" s="41"/>
      <c r="B93" s="41"/>
      <c r="D93" s="42"/>
      <c r="E93" s="43"/>
      <c r="F93" s="44"/>
      <c r="G93" s="43"/>
      <c r="H93" s="43"/>
      <c r="I93" s="43"/>
      <c r="J93" s="43"/>
      <c r="K93" s="43"/>
      <c r="L93" s="43"/>
      <c r="M93" s="43"/>
      <c r="N93" s="43"/>
    </row>
    <row r="94" spans="1:14" s="38" customFormat="1" ht="12">
      <c r="A94" s="41"/>
      <c r="B94" s="41"/>
      <c r="D94" s="42"/>
      <c r="E94" s="43"/>
      <c r="F94" s="44"/>
      <c r="G94" s="43"/>
      <c r="H94" s="43"/>
      <c r="I94" s="43"/>
      <c r="J94" s="43"/>
      <c r="K94" s="43"/>
      <c r="L94" s="43"/>
      <c r="M94" s="43"/>
      <c r="N94" s="43"/>
    </row>
    <row r="95" spans="1:14" s="38" customFormat="1" ht="12">
      <c r="A95" s="41"/>
      <c r="B95" s="41"/>
      <c r="D95" s="42"/>
      <c r="E95" s="43"/>
      <c r="F95" s="44"/>
      <c r="G95" s="43"/>
      <c r="H95" s="43"/>
      <c r="I95" s="43"/>
      <c r="J95" s="43"/>
      <c r="K95" s="43"/>
      <c r="L95" s="43"/>
      <c r="M95" s="43"/>
      <c r="N95" s="43"/>
    </row>
    <row r="96" spans="1:14" s="38" customFormat="1" ht="12">
      <c r="A96" s="41"/>
      <c r="B96" s="41"/>
      <c r="D96" s="42"/>
      <c r="E96" s="43"/>
      <c r="F96" s="44"/>
      <c r="G96" s="43"/>
      <c r="H96" s="43"/>
      <c r="I96" s="43"/>
      <c r="J96" s="43"/>
      <c r="K96" s="43"/>
      <c r="L96" s="43"/>
      <c r="M96" s="43"/>
      <c r="N96" s="43"/>
    </row>
    <row r="97" spans="1:14" s="38" customFormat="1" ht="12">
      <c r="A97" s="41"/>
      <c r="B97" s="41"/>
      <c r="D97" s="42"/>
      <c r="E97" s="43"/>
      <c r="F97" s="44"/>
      <c r="G97" s="43"/>
      <c r="H97" s="43"/>
      <c r="I97" s="43"/>
      <c r="J97" s="43"/>
      <c r="K97" s="43"/>
      <c r="L97" s="43"/>
      <c r="M97" s="43"/>
      <c r="N97" s="43"/>
    </row>
    <row r="98" spans="1:14" s="38" customFormat="1" ht="12">
      <c r="A98" s="41"/>
      <c r="B98" s="41"/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38" customFormat="1" ht="12">
      <c r="A99" s="41"/>
      <c r="B99" s="41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s="38" customFormat="1" ht="12">
      <c r="A100" s="41"/>
      <c r="B100" s="41"/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s="38" customFormat="1" ht="12">
      <c r="A101" s="41"/>
      <c r="B101" s="41"/>
      <c r="D101" s="42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s="50" customFormat="1" ht="12.75">
      <c r="A102" s="46"/>
      <c r="B102" s="46"/>
      <c r="C102" s="47"/>
      <c r="D102" s="48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</sheetData>
  <sheetProtection/>
  <mergeCells count="11">
    <mergeCell ref="A5:A6"/>
    <mergeCell ref="B5:B6"/>
    <mergeCell ref="C5:C6"/>
    <mergeCell ref="D5:F6"/>
    <mergeCell ref="L5:L6"/>
    <mergeCell ref="M5:M6"/>
    <mergeCell ref="N5:N6"/>
    <mergeCell ref="G5:G6"/>
    <mergeCell ref="H5:I5"/>
    <mergeCell ref="J5:J6"/>
    <mergeCell ref="K5:K6"/>
  </mergeCells>
  <printOptions/>
  <pageMargins left="0.11811023622047245" right="0.11811023622047245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2013-02-22T11:17:50Z</cp:lastPrinted>
  <dcterms:created xsi:type="dcterms:W3CDTF">2010-07-28T09:42:52Z</dcterms:created>
  <dcterms:modified xsi:type="dcterms:W3CDTF">2016-03-04T09:58:33Z</dcterms:modified>
  <cp:category/>
  <cp:version/>
  <cp:contentType/>
  <cp:contentStatus/>
</cp:coreProperties>
</file>