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<sst xmlns="http://schemas.openxmlformats.org/spreadsheetml/2006/main" count="129" uniqueCount="92">
  <si>
    <t>Dział</t>
  </si>
  <si>
    <t>Źródło dochodów</t>
  </si>
  <si>
    <t>Ogółem</t>
  </si>
  <si>
    <t>z tego :</t>
  </si>
  <si>
    <t>bieżące</t>
  </si>
  <si>
    <t>w tym:</t>
  </si>
  <si>
    <t>majątkowe</t>
  </si>
  <si>
    <t>dotacje</t>
  </si>
  <si>
    <t>środki europejskie i inne środki pochodzące ze źródeł zagranicznych, niepodlegające zwrotowi</t>
  </si>
  <si>
    <t xml:space="preserve">Plan </t>
  </si>
  <si>
    <t>Wykonanie</t>
  </si>
  <si>
    <t>% real.</t>
  </si>
  <si>
    <t>Wpływy z różnych opłat</t>
  </si>
  <si>
    <t>010</t>
  </si>
  <si>
    <t>ROLNICTWO I ŁOWIECTWO</t>
  </si>
  <si>
    <t>600</t>
  </si>
  <si>
    <t>Wpływy z opłat za zarząd, użytkowanie i użytkowanie wieczyste nieruchomości</t>
  </si>
  <si>
    <t>Odsetki od nieterminowych wpłat z tytułu podatków i opłat</t>
  </si>
  <si>
    <t>Pozostałe odsetki</t>
  </si>
  <si>
    <t>700</t>
  </si>
  <si>
    <t>Wpływy z usług</t>
  </si>
  <si>
    <t>Wpływy z różnych dochodów</t>
  </si>
  <si>
    <t>750</t>
  </si>
  <si>
    <t>751</t>
  </si>
  <si>
    <t>Podatek od nieruchomości</t>
  </si>
  <si>
    <t>Podatek rolny</t>
  </si>
  <si>
    <t>Podatek leśny</t>
  </si>
  <si>
    <t>Rekompensaty utraconych dochodów w podatkach i opłatach lokalnych</t>
  </si>
  <si>
    <t>756</t>
  </si>
  <si>
    <t>DOCHODY OD OSÓB PRAWNYCH, OD OSÓB FIZYCZNYCH I OD INNYCH JEDNOSTEK NIEPOSIADAJĄCYCH OSOBOWOŚCI PRAWNEJ ORAZ WYDATKI ZWIĄZANE Z ICH POBOREM</t>
  </si>
  <si>
    <t>Wpływy do wyjaśnienia</t>
  </si>
  <si>
    <t>758</t>
  </si>
  <si>
    <t>RÓŻNE ROZLICZENIA</t>
  </si>
  <si>
    <t>801</t>
  </si>
  <si>
    <t>OŚWIATA I WYCHOWANIE</t>
  </si>
  <si>
    <t>852</t>
  </si>
  <si>
    <t>POMOC SPOŁECZNA</t>
  </si>
  <si>
    <t>854</t>
  </si>
  <si>
    <t>Grzywny i inne kary pieniężne od osób prawnych i innych jednostek organizacyjnych</t>
  </si>
  <si>
    <t>900</t>
  </si>
  <si>
    <t>OGÓŁEM</t>
  </si>
  <si>
    <t>Zał. Nr 1</t>
  </si>
  <si>
    <t>Dochody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</si>
  <si>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realizację zadań bieżących z zakresu administracji rządowej oraz innych zadań zleconych gminie ustawami</t>
  </si>
  <si>
    <t>Środki na dofinansowanie własnych inwestycji gmin, powiatów, samorządów województw pozyskane z innych źródeł</t>
  </si>
  <si>
    <t>TRANSPORT I ŁĄCZNOŚĆ</t>
  </si>
  <si>
    <t>Wpływy ze sprzedaży składników majątkowych</t>
  </si>
  <si>
    <t>GOSPODARKA MIESZKANIOWA</t>
  </si>
  <si>
    <t>ADMINISTRACJA PUBLICZNA</t>
  </si>
  <si>
    <t>URZĘDY NACZELNYCH ORGANÓW WŁADZY PAŃSTWOWEJ, KONTROLI I OCHRONY PRAWA ORAZ SĄDOWNICTWA</t>
  </si>
  <si>
    <t>Podatek dochodowy od osób fizycznych</t>
  </si>
  <si>
    <t>Podatek dochodowy od osób prawnych</t>
  </si>
  <si>
    <t>Podatek od środków transportowych</t>
  </si>
  <si>
    <t>Podatek od dzialalności gospodarczej osób fizycznych, opłacany w formie karty podatkowej</t>
  </si>
  <si>
    <t>Podatek od spadków i darowizn</t>
  </si>
  <si>
    <t>Wpływy z opłaty skarbowej</t>
  </si>
  <si>
    <t>Wpływy z opłaty eksploatacyjnej</t>
  </si>
  <si>
    <t>Wpływy z opłat  za zezwolenia na sprzedaż alkoholu</t>
  </si>
  <si>
    <t>Wpływy z innych lokalnych opłat pobieranych przez jednostki samorządu terytorialnego na podstawie odrębnych ustaw</t>
  </si>
  <si>
    <t>Podatek od czynności cywilnoprawnych</t>
  </si>
  <si>
    <t>Subwencje ogólne z budżetu państwa</t>
  </si>
  <si>
    <t xml:space="preserve">Dotacje celowe otrzymane z budżetu państwa na realizację własnych zadań bieżących gmin </t>
  </si>
  <si>
    <t>EDUKACYJNA OPIEKA WYCHOWAWCZA</t>
  </si>
  <si>
    <t>Otrzymane spadki, zapisy i darowizny w postaci pieniężnej</t>
  </si>
  <si>
    <t>GOSPODARKA KOMUNALNA I OCHRONA ŚRODOWISKA</t>
  </si>
  <si>
    <t>Dochody jednostek samorządu terytorialnego związane z realizacją zadań z zakresu administracji rządowej oraz innych zadań zleconych ustawami</t>
  </si>
  <si>
    <t>754</t>
  </si>
  <si>
    <t>BEZPIECZEŃSTWO PUBLICZNE I OCHRONA PRZECIWPOŻAROWA</t>
  </si>
  <si>
    <t>Wpływy z opłaty targowej</t>
  </si>
  <si>
    <t>926</t>
  </si>
  <si>
    <t>KULTURA FIZYCZNA I SPORT</t>
  </si>
  <si>
    <t>921</t>
  </si>
  <si>
    <t>Kultura i ochrona dziedzictwa narodowego</t>
  </si>
  <si>
    <t>Wpywy ze zwrotów dotacji wykorzystanych niezgodnie z przeznaczeniem lub pobranych w nadmiernej wysokości</t>
  </si>
  <si>
    <t>Wpływy do budżetu nadwyżki środków obrotowych zakłau budżetowego</t>
  </si>
  <si>
    <t>Środki od pozostałych jednostek zaliczanych do sektora finansów publicznych na realizację zadań bieżżcych jednostek zaliczanych do sektora finansów publicznych</t>
  </si>
  <si>
    <t>Dotacje rozwojowe w ramach programów finansowanych z udziałem środków europejskich oraz środków o których mowa w art. 5 ust. 1 pkt 3 oraz ust. 3 pkt 5 i 6 ustawy, lub płatności w ramach budżetu środków europejskich</t>
  </si>
  <si>
    <t>Środki na dofinansowanie własnych inwestycji gmin (związków gmin), powiatów (związków powiatów), samorządów województw, pozyskane z innych źródeł</t>
  </si>
  <si>
    <t>Środki na dofinansowanie własnych inwestycji gmin pozyskane z innych źródeł</t>
  </si>
  <si>
    <t>ROLNICTWO 
I ŁOWIECTWO</t>
  </si>
  <si>
    <t>Dotacja celowa otrzymana z tytułu pomocy finansowej udzielanej między jednostkami samorządu terytorialnego na dofinansowanie własnych zadań inwestycyjnych i zakupów inwestycyjnych</t>
  </si>
  <si>
    <t>710</t>
  </si>
  <si>
    <t>DZIAŁALNOŚĆ USŁUGOWA</t>
  </si>
  <si>
    <t xml:space="preserve">Wpływy ze zwrotów dotacji oraz płatności, w tym wykorzystanych niezgodnie z przeznaczeniem lub wykorzystanych z naruszeniem procedur, o których mowa w art. 184 ustawy, pobranych nienależnie lub w nadmiernej wysokości </t>
  </si>
  <si>
    <t>Dotacje celowe w ramach programów finansowanych z udziałem środków europejskich oraz środków o których mowa w art. 5 ust. 1 pkt 3 oraz ust. 3 pkt 5 i 6 ustawy lub płatności w ramach budżetu środków europejskich</t>
  </si>
  <si>
    <t>Dotacje rozwojowe w ramach programów finansowanych z udziałem środków europejskich oraz środków o których mowa w art. 5 ust. 1 pkt 3 oraz ust. 3 pkt 5 i 6 ustawy lub płatności w ramach budżetu środków europejskich</t>
  </si>
  <si>
    <t>Dotacja celowa otrzymana 
z tytułu pomocy finansowej udzielanej między jednostkami samorządu terytorialnego na dofinansowanie własnych zadań inwestycyjnych i zakupów inwestycyjnych</t>
  </si>
  <si>
    <t>WYKONANIE DOCHODÓW BUDŻETOWYCH ZA 2012 R.</t>
  </si>
  <si>
    <t>Wpłaty z tytułu odpłatnego nabycia prawa własności oraz prawa użytkowania wieczystego nieruchomości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</si>
  <si>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</si>
  <si>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Środki na uzupełnienie dochodów gmin</t>
  </si>
  <si>
    <t>Środki otrzymane od pozostałych jednostek zaliczanych do sektora finansów publicznych na realizację zadań bieżących jednostek zaliczanych do sektora finansów publicznych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</si>
</sst>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3" fontId="3" fillId="33" borderId="12" xfId="0" applyNumberFormat="1" applyFont="1" applyFill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horizontal="center" vertical="center"/>
    </xf>
    <xf numFmtId="4" fontId="3" fillId="33" borderId="17" xfId="0" applyNumberFormat="1" applyFont="1" applyFill="1" applyBorder="1" applyAlignment="1">
      <alignment horizontal="center" vertical="center"/>
    </xf>
    <xf numFmtId="165" fontId="3" fillId="33" borderId="18" xfId="0" applyNumberFormat="1" applyFont="1" applyFill="1" applyBorder="1" applyAlignment="1">
      <alignment horizontal="center" vertical="center"/>
    </xf>
    <xf numFmtId="4" fontId="3" fillId="33" borderId="19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/>
    </xf>
    <xf numFmtId="164" fontId="3" fillId="33" borderId="15" xfId="0" applyNumberFormat="1" applyFont="1" applyFill="1" applyBorder="1" applyAlignment="1">
      <alignment horizontal="center" vertical="center" wrapText="1"/>
    </xf>
    <xf numFmtId="165" fontId="3" fillId="33" borderId="15" xfId="0" applyNumberFormat="1" applyFont="1" applyFill="1" applyBorder="1" applyAlignment="1">
      <alignment horizontal="center" vertical="center" wrapText="1"/>
    </xf>
    <xf numFmtId="4" fontId="3" fillId="33" borderId="19" xfId="0" applyNumberFormat="1" applyFont="1" applyFill="1" applyBorder="1" applyAlignment="1">
      <alignment horizontal="center" vertical="center"/>
    </xf>
    <xf numFmtId="4" fontId="3" fillId="33" borderId="20" xfId="0" applyNumberFormat="1" applyFont="1" applyFill="1" applyBorder="1" applyAlignment="1">
      <alignment horizontal="center" vertical="center" wrapText="1"/>
    </xf>
    <xf numFmtId="3" fontId="3" fillId="33" borderId="1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3" fillId="0" borderId="19" xfId="0" applyNumberFormat="1" applyFont="1" applyFill="1" applyBorder="1" applyAlignment="1">
      <alignment horizontal="right" wrapText="1"/>
    </xf>
    <xf numFmtId="4" fontId="3" fillId="0" borderId="19" xfId="0" applyNumberFormat="1" applyFont="1" applyFill="1" applyBorder="1" applyAlignment="1">
      <alignment horizontal="right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14" xfId="0" applyFont="1" applyBorder="1" applyAlignment="1">
      <alignment vertical="center" readingOrder="1"/>
    </xf>
    <xf numFmtId="3" fontId="4" fillId="0" borderId="19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164" fontId="4" fillId="0" borderId="19" xfId="0" applyNumberFormat="1" applyFont="1" applyBorder="1" applyAlignment="1">
      <alignment horizontal="right"/>
    </xf>
    <xf numFmtId="165" fontId="4" fillId="0" borderId="19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164" fontId="4" fillId="0" borderId="19" xfId="0" applyNumberFormat="1" applyFont="1" applyBorder="1" applyAlignment="1">
      <alignment horizontal="right"/>
    </xf>
    <xf numFmtId="164" fontId="7" fillId="0" borderId="19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4" fontId="7" fillId="0" borderId="19" xfId="0" applyNumberFormat="1" applyFont="1" applyBorder="1" applyAlignment="1">
      <alignment horizontal="right"/>
    </xf>
    <xf numFmtId="165" fontId="7" fillId="0" borderId="19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4" fontId="7" fillId="0" borderId="19" xfId="0" applyNumberFormat="1" applyFont="1" applyBorder="1" applyAlignment="1">
      <alignment horizontal="right"/>
    </xf>
    <xf numFmtId="164" fontId="7" fillId="0" borderId="19" xfId="0" applyNumberFormat="1" applyFont="1" applyBorder="1" applyAlignment="1">
      <alignment horizontal="right"/>
    </xf>
    <xf numFmtId="165" fontId="7" fillId="0" borderId="19" xfId="0" applyNumberFormat="1" applyFont="1" applyBorder="1" applyAlignment="1">
      <alignment horizontal="right"/>
    </xf>
    <xf numFmtId="165" fontId="4" fillId="0" borderId="19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/>
    </xf>
    <xf numFmtId="49" fontId="7" fillId="0" borderId="19" xfId="0" applyNumberFormat="1" applyFont="1" applyBorder="1" applyAlignment="1">
      <alignment/>
    </xf>
    <xf numFmtId="49" fontId="7" fillId="0" borderId="19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49" fontId="7" fillId="0" borderId="19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20" xfId="0" applyNumberFormat="1" applyFont="1" applyBorder="1" applyAlignment="1">
      <alignment/>
    </xf>
    <xf numFmtId="0" fontId="4" fillId="0" borderId="19" xfId="0" applyFont="1" applyBorder="1" applyAlignment="1">
      <alignment vertical="justify" wrapText="1" readingOrder="1"/>
    </xf>
    <xf numFmtId="0" fontId="4" fillId="0" borderId="19" xfId="0" applyFont="1" applyBorder="1" applyAlignment="1">
      <alignment vertical="justify" wrapText="1"/>
    </xf>
    <xf numFmtId="0" fontId="4" fillId="0" borderId="15" xfId="0" applyFont="1" applyBorder="1" applyAlignment="1">
      <alignment vertical="justify" wrapText="1" readingOrder="1"/>
    </xf>
    <xf numFmtId="0" fontId="3" fillId="0" borderId="19" xfId="0" applyFont="1" applyFill="1" applyBorder="1" applyAlignment="1">
      <alignment vertical="justify" wrapText="1" readingOrder="1"/>
    </xf>
    <xf numFmtId="0" fontId="7" fillId="0" borderId="19" xfId="0" applyFont="1" applyBorder="1" applyAlignment="1">
      <alignment vertical="justify" wrapText="1" readingOrder="1"/>
    </xf>
    <xf numFmtId="0" fontId="7" fillId="0" borderId="19" xfId="0" applyFont="1" applyBorder="1" applyAlignment="1">
      <alignment vertical="justify" wrapText="1" readingOrder="1"/>
    </xf>
    <xf numFmtId="0" fontId="4" fillId="0" borderId="19" xfId="0" applyFont="1" applyBorder="1" applyAlignment="1">
      <alignment vertical="justify" readingOrder="1"/>
    </xf>
    <xf numFmtId="0" fontId="4" fillId="0" borderId="19" xfId="0" applyFont="1" applyBorder="1" applyAlignment="1">
      <alignment vertical="justify" wrapText="1" readingOrder="1"/>
    </xf>
    <xf numFmtId="0" fontId="4" fillId="0" borderId="19" xfId="0" applyFont="1" applyBorder="1" applyAlignment="1">
      <alignment vertical="justify" readingOrder="1"/>
    </xf>
    <xf numFmtId="0" fontId="4" fillId="0" borderId="10" xfId="0" applyFont="1" applyBorder="1" applyAlignment="1">
      <alignment vertical="justify" wrapText="1" readingOrder="1"/>
    </xf>
    <xf numFmtId="0" fontId="7" fillId="0" borderId="14" xfId="0" applyFont="1" applyBorder="1" applyAlignment="1">
      <alignment vertical="justify" wrapText="1" readingOrder="1"/>
    </xf>
    <xf numFmtId="0" fontId="8" fillId="0" borderId="19" xfId="0" applyFont="1" applyBorder="1" applyAlignment="1">
      <alignment vertical="justify" wrapText="1" readingOrder="1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3" fillId="33" borderId="2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49" fontId="3" fillId="33" borderId="22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165" fontId="3" fillId="33" borderId="18" xfId="0" applyNumberFormat="1" applyFont="1" applyFill="1" applyBorder="1" applyAlignment="1">
      <alignment horizontal="center" vertical="center"/>
    </xf>
    <xf numFmtId="4" fontId="3" fillId="33" borderId="21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3" fillId="33" borderId="17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PageLayoutView="0" workbookViewId="0" topLeftCell="A1">
      <selection activeCell="H80" sqref="H80"/>
    </sheetView>
  </sheetViews>
  <sheetFormatPr defaultColWidth="9.140625" defaultRowHeight="12.75"/>
  <cols>
    <col min="1" max="1" width="3.8515625" style="90" customWidth="1"/>
    <col min="2" max="2" width="15.57421875" style="28" customWidth="1"/>
    <col min="3" max="3" width="9.57421875" style="6" customWidth="1"/>
    <col min="4" max="4" width="12.57421875" style="4" customWidth="1"/>
    <col min="5" max="5" width="5.8515625" style="10" customWidth="1"/>
    <col min="6" max="6" width="9.7109375" style="6" customWidth="1"/>
    <col min="7" max="7" width="12.00390625" style="4" customWidth="1"/>
    <col min="8" max="8" width="6.28125" style="11" customWidth="1"/>
    <col min="9" max="9" width="11.00390625" style="4" customWidth="1"/>
    <col min="10" max="10" width="12.57421875" style="4" customWidth="1"/>
    <col min="11" max="11" width="9.28125" style="6" customWidth="1"/>
    <col min="12" max="12" width="11.28125" style="4" customWidth="1"/>
    <col min="13" max="13" width="6.28125" style="11" customWidth="1"/>
    <col min="14" max="14" width="10.00390625" style="4" customWidth="1"/>
    <col min="15" max="15" width="12.57421875" style="4" customWidth="1"/>
  </cols>
  <sheetData>
    <row r="1" spans="1:15" s="14" customFormat="1" ht="16.5" customHeight="1">
      <c r="A1" s="89"/>
      <c r="B1" s="53"/>
      <c r="C1" s="19" t="s">
        <v>87</v>
      </c>
      <c r="D1" s="20"/>
      <c r="E1" s="21"/>
      <c r="F1" s="19"/>
      <c r="G1" s="20"/>
      <c r="H1" s="22"/>
      <c r="I1" s="20"/>
      <c r="J1" s="20"/>
      <c r="K1" s="19"/>
      <c r="L1" s="20"/>
      <c r="M1" s="22"/>
      <c r="N1" s="20"/>
      <c r="O1" s="20"/>
    </row>
    <row r="3" ht="12.75">
      <c r="N3" s="4" t="s">
        <v>41</v>
      </c>
    </row>
    <row r="4" spans="1:15" s="1" customFormat="1" ht="2.25" customHeight="1">
      <c r="A4" s="91"/>
      <c r="B4" s="111"/>
      <c r="C4" s="111"/>
      <c r="D4" s="111"/>
      <c r="E4" s="9"/>
      <c r="F4" s="5"/>
      <c r="G4" s="111"/>
      <c r="H4" s="111"/>
      <c r="I4" s="111"/>
      <c r="J4" s="13"/>
      <c r="K4" s="17"/>
      <c r="L4" s="13"/>
      <c r="M4" s="12"/>
      <c r="N4" s="13"/>
      <c r="O4" s="13"/>
    </row>
    <row r="5" spans="2:7" ht="18" hidden="1">
      <c r="B5" s="54"/>
      <c r="C5" s="5"/>
      <c r="D5" s="3"/>
      <c r="E5" s="9"/>
      <c r="F5" s="5"/>
      <c r="G5" s="3"/>
    </row>
    <row r="6" spans="3:7" ht="12.75" hidden="1">
      <c r="C6" s="112"/>
      <c r="D6" s="112"/>
      <c r="E6" s="112"/>
      <c r="F6" s="7"/>
      <c r="G6" s="8"/>
    </row>
    <row r="7" spans="1:15" s="28" customFormat="1" ht="11.25">
      <c r="A7" s="23"/>
      <c r="B7" s="24"/>
      <c r="C7" s="25"/>
      <c r="D7" s="26"/>
      <c r="E7" s="27"/>
      <c r="F7" s="25"/>
      <c r="G7" s="26"/>
      <c r="H7" s="113"/>
      <c r="I7" s="113"/>
      <c r="J7" s="113"/>
      <c r="K7" s="113"/>
      <c r="L7" s="113"/>
      <c r="M7" s="113"/>
      <c r="N7" s="113"/>
      <c r="O7" s="114"/>
    </row>
    <row r="8" spans="1:15" s="28" customFormat="1" ht="11.25">
      <c r="A8" s="115" t="s">
        <v>0</v>
      </c>
      <c r="B8" s="116" t="s">
        <v>1</v>
      </c>
      <c r="C8" s="118" t="s">
        <v>2</v>
      </c>
      <c r="D8" s="119"/>
      <c r="E8" s="120"/>
      <c r="F8" s="29"/>
      <c r="G8" s="26"/>
      <c r="H8" s="119" t="s">
        <v>3</v>
      </c>
      <c r="I8" s="127"/>
      <c r="J8" s="127"/>
      <c r="K8" s="119"/>
      <c r="L8" s="119"/>
      <c r="M8" s="119"/>
      <c r="N8" s="127"/>
      <c r="O8" s="128"/>
    </row>
    <row r="9" spans="1:15" s="28" customFormat="1" ht="11.25">
      <c r="A9" s="115"/>
      <c r="B9" s="116"/>
      <c r="C9" s="121"/>
      <c r="D9" s="122"/>
      <c r="E9" s="123"/>
      <c r="F9" s="29"/>
      <c r="G9" s="26"/>
      <c r="H9" s="129"/>
      <c r="I9" s="131" t="s">
        <v>5</v>
      </c>
      <c r="J9" s="131"/>
      <c r="K9" s="29"/>
      <c r="L9" s="132" t="s">
        <v>6</v>
      </c>
      <c r="M9" s="30"/>
      <c r="N9" s="131" t="s">
        <v>5</v>
      </c>
      <c r="O9" s="134"/>
    </row>
    <row r="10" spans="1:15" s="28" customFormat="1" ht="102" customHeight="1">
      <c r="A10" s="115"/>
      <c r="B10" s="117"/>
      <c r="C10" s="124"/>
      <c r="D10" s="125"/>
      <c r="E10" s="126"/>
      <c r="F10" s="33"/>
      <c r="G10" s="34" t="s">
        <v>4</v>
      </c>
      <c r="H10" s="130"/>
      <c r="I10" s="31" t="s">
        <v>7</v>
      </c>
      <c r="J10" s="43" t="s">
        <v>8</v>
      </c>
      <c r="K10" s="44"/>
      <c r="L10" s="133"/>
      <c r="M10" s="35"/>
      <c r="N10" s="31" t="s">
        <v>7</v>
      </c>
      <c r="O10" s="36" t="s">
        <v>8</v>
      </c>
    </row>
    <row r="11" spans="1:15" s="28" customFormat="1" ht="22.5">
      <c r="A11" s="37"/>
      <c r="B11" s="32"/>
      <c r="C11" s="38" t="s">
        <v>9</v>
      </c>
      <c r="D11" s="39" t="s">
        <v>10</v>
      </c>
      <c r="E11" s="40" t="s">
        <v>11</v>
      </c>
      <c r="F11" s="38" t="s">
        <v>9</v>
      </c>
      <c r="G11" s="39" t="s">
        <v>10</v>
      </c>
      <c r="H11" s="41" t="s">
        <v>11</v>
      </c>
      <c r="I11" s="42"/>
      <c r="J11" s="36"/>
      <c r="K11" s="38" t="s">
        <v>9</v>
      </c>
      <c r="L11" s="39" t="s">
        <v>10</v>
      </c>
      <c r="M11" s="41" t="s">
        <v>11</v>
      </c>
      <c r="N11" s="31"/>
      <c r="O11" s="36"/>
    </row>
    <row r="12" spans="1:15" s="28" customFormat="1" ht="12.75" customHeight="1">
      <c r="A12" s="46"/>
      <c r="B12" s="99" t="s">
        <v>12</v>
      </c>
      <c r="C12" s="56">
        <v>500</v>
      </c>
      <c r="D12" s="57">
        <v>2106.95</v>
      </c>
      <c r="E12" s="58">
        <f>D12/C12*100</f>
        <v>421.39</v>
      </c>
      <c r="F12" s="56">
        <f aca="true" t="shared" si="0" ref="F12:G14">C12-K12</f>
        <v>500</v>
      </c>
      <c r="G12" s="57">
        <f t="shared" si="0"/>
        <v>2106.95</v>
      </c>
      <c r="H12" s="59">
        <f>G12/F12*100</f>
        <v>421.39</v>
      </c>
      <c r="I12" s="57">
        <v>0</v>
      </c>
      <c r="J12" s="57">
        <v>0</v>
      </c>
      <c r="K12" s="56">
        <v>0</v>
      </c>
      <c r="L12" s="57">
        <v>0</v>
      </c>
      <c r="M12" s="59">
        <v>0</v>
      </c>
      <c r="N12" s="57">
        <v>0</v>
      </c>
      <c r="O12" s="57">
        <v>0</v>
      </c>
    </row>
    <row r="13" spans="1:15" s="28" customFormat="1" ht="113.25" customHeight="1">
      <c r="A13" s="46"/>
      <c r="B13" s="100" t="s">
        <v>43</v>
      </c>
      <c r="C13" s="56">
        <v>239703</v>
      </c>
      <c r="D13" s="57">
        <v>239701.74</v>
      </c>
      <c r="E13" s="58">
        <f>D13/C13*100</f>
        <v>99.99947434950751</v>
      </c>
      <c r="F13" s="60">
        <f t="shared" si="0"/>
        <v>239703</v>
      </c>
      <c r="G13" s="61">
        <f t="shared" si="0"/>
        <v>239701.74</v>
      </c>
      <c r="H13" s="58">
        <f>G13/F13*100</f>
        <v>99.99947434950751</v>
      </c>
      <c r="I13" s="57">
        <v>239701.74</v>
      </c>
      <c r="J13" s="57">
        <v>0</v>
      </c>
      <c r="K13" s="56">
        <v>0</v>
      </c>
      <c r="L13" s="57">
        <v>0</v>
      </c>
      <c r="M13" s="59">
        <v>0</v>
      </c>
      <c r="N13" s="57">
        <v>0</v>
      </c>
      <c r="O13" s="57">
        <v>0</v>
      </c>
    </row>
    <row r="14" spans="1:15" s="28" customFormat="1" ht="146.25" customHeight="1">
      <c r="A14" s="46"/>
      <c r="B14" s="99" t="s">
        <v>85</v>
      </c>
      <c r="C14" s="62">
        <v>2347640</v>
      </c>
      <c r="D14" s="63">
        <v>2347640</v>
      </c>
      <c r="E14" s="58">
        <f>D14/C14*100</f>
        <v>100</v>
      </c>
      <c r="F14" s="60">
        <f t="shared" si="0"/>
        <v>0</v>
      </c>
      <c r="G14" s="61">
        <f t="shared" si="0"/>
        <v>0</v>
      </c>
      <c r="H14" s="58">
        <v>0</v>
      </c>
      <c r="I14" s="57">
        <v>0</v>
      </c>
      <c r="J14" s="57">
        <v>0</v>
      </c>
      <c r="K14" s="56">
        <v>2347640</v>
      </c>
      <c r="L14" s="57">
        <v>2347640</v>
      </c>
      <c r="M14" s="58">
        <f>L14/K14*100</f>
        <v>100</v>
      </c>
      <c r="N14" s="57">
        <v>0</v>
      </c>
      <c r="O14" s="57">
        <v>1760730</v>
      </c>
    </row>
    <row r="15" spans="1:15" s="28" customFormat="1" ht="57.75" customHeight="1">
      <c r="A15" s="46"/>
      <c r="B15" s="101" t="s">
        <v>78</v>
      </c>
      <c r="C15" s="62">
        <v>0</v>
      </c>
      <c r="D15" s="63">
        <v>2200</v>
      </c>
      <c r="E15" s="64">
        <v>0</v>
      </c>
      <c r="F15" s="56">
        <v>0</v>
      </c>
      <c r="G15" s="57">
        <f>D15-L15</f>
        <v>0</v>
      </c>
      <c r="H15" s="59">
        <v>0</v>
      </c>
      <c r="I15" s="57">
        <v>0</v>
      </c>
      <c r="J15" s="57">
        <v>0</v>
      </c>
      <c r="K15" s="56">
        <v>0</v>
      </c>
      <c r="L15" s="57">
        <v>2200</v>
      </c>
      <c r="M15" s="58">
        <v>0</v>
      </c>
      <c r="N15" s="57">
        <v>0</v>
      </c>
      <c r="O15" s="57">
        <v>0</v>
      </c>
    </row>
    <row r="16" spans="1:15" s="48" customFormat="1" ht="24" customHeight="1">
      <c r="A16" s="47" t="s">
        <v>13</v>
      </c>
      <c r="B16" s="102" t="s">
        <v>79</v>
      </c>
      <c r="C16" s="51">
        <f>C12+C13+C14+C15</f>
        <v>2587843</v>
      </c>
      <c r="D16" s="52">
        <f>D12+D13+D14+D15</f>
        <v>2591648.69</v>
      </c>
      <c r="E16" s="65">
        <f>D16/C16*100</f>
        <v>100.14706031239145</v>
      </c>
      <c r="F16" s="51">
        <f>F12+F13+F14+F15</f>
        <v>240203</v>
      </c>
      <c r="G16" s="52">
        <f>G12+G13+G14+G15</f>
        <v>241808.69</v>
      </c>
      <c r="H16" s="65">
        <f>G16/F16*100</f>
        <v>100.66847208402893</v>
      </c>
      <c r="I16" s="52">
        <f>I12+I13+I14+I15</f>
        <v>239701.74</v>
      </c>
      <c r="J16" s="52">
        <f>J12+J13+J14+J15</f>
        <v>0</v>
      </c>
      <c r="K16" s="51">
        <f>K12+K13+K14+K15</f>
        <v>2347640</v>
      </c>
      <c r="L16" s="52">
        <f>L12+L13+L14+L15</f>
        <v>2349840</v>
      </c>
      <c r="M16" s="65">
        <f>L16/K16*100</f>
        <v>100.09371113117855</v>
      </c>
      <c r="N16" s="52">
        <f>N12+N13+N14+N15</f>
        <v>0</v>
      </c>
      <c r="O16" s="52">
        <f>O12+O13+O14+O15</f>
        <v>1760730</v>
      </c>
    </row>
    <row r="17" spans="1:15" s="2" customFormat="1" ht="13.5" customHeight="1" hidden="1">
      <c r="A17" s="92"/>
      <c r="B17" s="99" t="s">
        <v>12</v>
      </c>
      <c r="C17" s="56">
        <v>0</v>
      </c>
      <c r="D17" s="57">
        <v>0</v>
      </c>
      <c r="E17" s="64" t="e">
        <f>D17/C17*100</f>
        <v>#DIV/0!</v>
      </c>
      <c r="F17" s="56">
        <f aca="true" t="shared" si="1" ref="F17:G19">C17-K17</f>
        <v>0</v>
      </c>
      <c r="G17" s="57">
        <f t="shared" si="1"/>
        <v>0</v>
      </c>
      <c r="H17" s="59" t="e">
        <f>G17/F17*100</f>
        <v>#DIV/0!</v>
      </c>
      <c r="I17" s="57">
        <v>0</v>
      </c>
      <c r="J17" s="57">
        <v>0</v>
      </c>
      <c r="K17" s="56">
        <v>0</v>
      </c>
      <c r="L17" s="57">
        <v>0</v>
      </c>
      <c r="M17" s="59">
        <v>0</v>
      </c>
      <c r="N17" s="57">
        <v>0</v>
      </c>
      <c r="O17" s="57">
        <v>0</v>
      </c>
    </row>
    <row r="18" spans="1:15" s="2" customFormat="1" ht="35.25" customHeight="1" hidden="1">
      <c r="A18" s="92"/>
      <c r="B18" s="99" t="s">
        <v>46</v>
      </c>
      <c r="C18" s="56">
        <v>0</v>
      </c>
      <c r="D18" s="57">
        <v>0</v>
      </c>
      <c r="E18" s="64">
        <v>0</v>
      </c>
      <c r="F18" s="56">
        <f t="shared" si="1"/>
        <v>0</v>
      </c>
      <c r="G18" s="57">
        <f t="shared" si="1"/>
        <v>0</v>
      </c>
      <c r="H18" s="59">
        <v>0</v>
      </c>
      <c r="I18" s="57">
        <v>0</v>
      </c>
      <c r="J18" s="57">
        <v>0</v>
      </c>
      <c r="K18" s="56">
        <v>0</v>
      </c>
      <c r="L18" s="57">
        <v>0</v>
      </c>
      <c r="M18" s="59">
        <v>0</v>
      </c>
      <c r="N18" s="57">
        <v>0</v>
      </c>
      <c r="O18" s="57">
        <v>0</v>
      </c>
    </row>
    <row r="19" spans="1:15" s="2" customFormat="1" ht="95.25" customHeight="1" hidden="1">
      <c r="A19" s="92"/>
      <c r="B19" s="99" t="s">
        <v>43</v>
      </c>
      <c r="C19" s="56">
        <v>0</v>
      </c>
      <c r="D19" s="57">
        <v>0</v>
      </c>
      <c r="E19" s="64" t="e">
        <f aca="true" t="shared" si="2" ref="E19:E57">D19/C19*100</f>
        <v>#DIV/0!</v>
      </c>
      <c r="F19" s="56">
        <f t="shared" si="1"/>
        <v>0</v>
      </c>
      <c r="G19" s="57">
        <f t="shared" si="1"/>
        <v>0</v>
      </c>
      <c r="H19" s="59" t="e">
        <f aca="true" t="shared" si="3" ref="H19:H57">G19/F19*100</f>
        <v>#DIV/0!</v>
      </c>
      <c r="I19" s="57">
        <v>0</v>
      </c>
      <c r="J19" s="57">
        <v>0</v>
      </c>
      <c r="K19" s="56">
        <v>0</v>
      </c>
      <c r="L19" s="57">
        <v>0</v>
      </c>
      <c r="M19" s="59">
        <v>0</v>
      </c>
      <c r="N19" s="57">
        <v>0</v>
      </c>
      <c r="O19" s="57">
        <v>0</v>
      </c>
    </row>
    <row r="20" spans="1:15" s="2" customFormat="1" ht="94.5" customHeight="1" hidden="1">
      <c r="A20" s="92"/>
      <c r="B20" s="99" t="s">
        <v>44</v>
      </c>
      <c r="C20" s="56">
        <v>0</v>
      </c>
      <c r="D20" s="57">
        <v>0</v>
      </c>
      <c r="E20" s="64" t="e">
        <f t="shared" si="2"/>
        <v>#DIV/0!</v>
      </c>
      <c r="F20" s="56">
        <v>0</v>
      </c>
      <c r="G20" s="57">
        <v>0</v>
      </c>
      <c r="H20" s="59">
        <v>0</v>
      </c>
      <c r="I20" s="57">
        <v>0</v>
      </c>
      <c r="J20" s="57">
        <v>0</v>
      </c>
      <c r="K20" s="56">
        <v>0</v>
      </c>
      <c r="L20" s="57">
        <v>0</v>
      </c>
      <c r="M20" s="59" t="e">
        <f>L20/K20*100</f>
        <v>#DIV/0!</v>
      </c>
      <c r="N20" s="57">
        <v>0</v>
      </c>
      <c r="O20" s="57">
        <v>0</v>
      </c>
    </row>
    <row r="21" spans="1:15" s="2" customFormat="1" ht="131.25" customHeight="1" hidden="1">
      <c r="A21" s="92"/>
      <c r="B21" s="99" t="s">
        <v>76</v>
      </c>
      <c r="C21" s="56">
        <v>0</v>
      </c>
      <c r="D21" s="57">
        <v>0</v>
      </c>
      <c r="E21" s="64">
        <v>0</v>
      </c>
      <c r="F21" s="56">
        <v>0</v>
      </c>
      <c r="G21" s="57">
        <v>0</v>
      </c>
      <c r="H21" s="59">
        <v>0</v>
      </c>
      <c r="I21" s="57">
        <v>0</v>
      </c>
      <c r="J21" s="57">
        <v>0</v>
      </c>
      <c r="K21" s="56">
        <v>0</v>
      </c>
      <c r="L21" s="57">
        <v>0</v>
      </c>
      <c r="M21" s="59">
        <v>0</v>
      </c>
      <c r="N21" s="57">
        <v>0</v>
      </c>
      <c r="O21" s="57">
        <v>0</v>
      </c>
    </row>
    <row r="22" spans="1:15" s="2" customFormat="1" ht="130.5" customHeight="1" hidden="1">
      <c r="A22" s="92"/>
      <c r="B22" s="99" t="s">
        <v>76</v>
      </c>
      <c r="C22" s="56">
        <v>0</v>
      </c>
      <c r="D22" s="57">
        <v>0</v>
      </c>
      <c r="E22" s="64">
        <v>0</v>
      </c>
      <c r="F22" s="56">
        <v>0</v>
      </c>
      <c r="G22" s="57">
        <v>0</v>
      </c>
      <c r="H22" s="59">
        <v>0</v>
      </c>
      <c r="I22" s="57">
        <v>0</v>
      </c>
      <c r="J22" s="57">
        <v>0</v>
      </c>
      <c r="K22" s="56">
        <v>0</v>
      </c>
      <c r="L22" s="57">
        <v>0</v>
      </c>
      <c r="M22" s="59">
        <v>0</v>
      </c>
      <c r="N22" s="57">
        <v>0</v>
      </c>
      <c r="O22" s="57">
        <v>0</v>
      </c>
    </row>
    <row r="23" spans="1:15" s="15" customFormat="1" ht="23.25" customHeight="1" hidden="1">
      <c r="A23" s="93" t="s">
        <v>13</v>
      </c>
      <c r="B23" s="103" t="s">
        <v>14</v>
      </c>
      <c r="C23" s="66">
        <f>C17+C18+C19+C20+C21+C22</f>
        <v>0</v>
      </c>
      <c r="D23" s="67">
        <f>D17+D18+D19+D20+D21+D22</f>
        <v>0</v>
      </c>
      <c r="E23" s="65" t="e">
        <f t="shared" si="2"/>
        <v>#DIV/0!</v>
      </c>
      <c r="F23" s="66">
        <f>F17+F18+F19+F20+F21+F22</f>
        <v>0</v>
      </c>
      <c r="G23" s="67">
        <f>+G17+G18+G19+G20+G21+G22</f>
        <v>0</v>
      </c>
      <c r="H23" s="68" t="e">
        <f t="shared" si="3"/>
        <v>#DIV/0!</v>
      </c>
      <c r="I23" s="67">
        <v>0</v>
      </c>
      <c r="J23" s="67">
        <f>J20+J19+J17</f>
        <v>0</v>
      </c>
      <c r="K23" s="66">
        <v>0</v>
      </c>
      <c r="L23" s="67">
        <v>0</v>
      </c>
      <c r="M23" s="68" t="e">
        <f>L23/K23*100</f>
        <v>#DIV/0!</v>
      </c>
      <c r="N23" s="67">
        <f>N20+N19+N17</f>
        <v>0</v>
      </c>
      <c r="O23" s="67">
        <f>O20+O19+O17</f>
        <v>0</v>
      </c>
    </row>
    <row r="24" spans="1:15" s="2" customFormat="1" ht="55.5" customHeight="1">
      <c r="A24" s="92"/>
      <c r="B24" s="99" t="s">
        <v>78</v>
      </c>
      <c r="C24" s="56">
        <v>48016</v>
      </c>
      <c r="D24" s="57">
        <v>48016</v>
      </c>
      <c r="E24" s="64">
        <f t="shared" si="2"/>
        <v>100</v>
      </c>
      <c r="F24" s="56">
        <v>0</v>
      </c>
      <c r="G24" s="57">
        <v>0</v>
      </c>
      <c r="H24" s="64">
        <v>0</v>
      </c>
      <c r="I24" s="57">
        <v>0</v>
      </c>
      <c r="J24" s="57">
        <v>0</v>
      </c>
      <c r="K24" s="56">
        <v>48016</v>
      </c>
      <c r="L24" s="57">
        <v>48016</v>
      </c>
      <c r="M24" s="64">
        <f>L24/K24*100</f>
        <v>100</v>
      </c>
      <c r="N24" s="57">
        <v>0</v>
      </c>
      <c r="O24" s="57">
        <v>0</v>
      </c>
    </row>
    <row r="25" spans="1:15" s="2" customFormat="1" ht="146.25" customHeight="1">
      <c r="A25" s="92"/>
      <c r="B25" s="100" t="s">
        <v>86</v>
      </c>
      <c r="C25" s="56">
        <v>45000</v>
      </c>
      <c r="D25" s="57">
        <v>45000</v>
      </c>
      <c r="E25" s="64">
        <f t="shared" si="2"/>
        <v>100</v>
      </c>
      <c r="F25" s="56">
        <v>0</v>
      </c>
      <c r="G25" s="57">
        <v>0</v>
      </c>
      <c r="H25" s="59">
        <v>0</v>
      </c>
      <c r="I25" s="57">
        <v>0</v>
      </c>
      <c r="J25" s="57">
        <v>0</v>
      </c>
      <c r="K25" s="56">
        <v>45000</v>
      </c>
      <c r="L25" s="57">
        <v>45000</v>
      </c>
      <c r="M25" s="64">
        <f>L25/K25*100</f>
        <v>100</v>
      </c>
      <c r="N25" s="57">
        <v>45000</v>
      </c>
      <c r="O25" s="57">
        <v>0</v>
      </c>
    </row>
    <row r="26" spans="1:15" s="16" customFormat="1" ht="21.75" customHeight="1">
      <c r="A26" s="94" t="s">
        <v>15</v>
      </c>
      <c r="B26" s="104" t="s">
        <v>45</v>
      </c>
      <c r="C26" s="69">
        <f>C24+C25</f>
        <v>93016</v>
      </c>
      <c r="D26" s="70">
        <f>D24+D25</f>
        <v>93016</v>
      </c>
      <c r="E26" s="71">
        <f t="shared" si="2"/>
        <v>100</v>
      </c>
      <c r="F26" s="69">
        <f>F24+F25</f>
        <v>0</v>
      </c>
      <c r="G26" s="70">
        <f>G24+G25</f>
        <v>0</v>
      </c>
      <c r="H26" s="71">
        <v>0</v>
      </c>
      <c r="I26" s="70">
        <f>I24</f>
        <v>0</v>
      </c>
      <c r="J26" s="70">
        <f>J24</f>
        <v>0</v>
      </c>
      <c r="K26" s="69">
        <f>K24+K25</f>
        <v>93016</v>
      </c>
      <c r="L26" s="70">
        <f>L24+L25</f>
        <v>93016</v>
      </c>
      <c r="M26" s="71">
        <f>L26/K26*100</f>
        <v>100</v>
      </c>
      <c r="N26" s="70">
        <f>N24+N25</f>
        <v>45000</v>
      </c>
      <c r="O26" s="70">
        <f>O24</f>
        <v>0</v>
      </c>
    </row>
    <row r="27" spans="1:15" s="2" customFormat="1" ht="56.25" customHeight="1">
      <c r="A27" s="92"/>
      <c r="B27" s="99" t="s">
        <v>16</v>
      </c>
      <c r="C27" s="56">
        <v>35000</v>
      </c>
      <c r="D27" s="57">
        <v>48655.63</v>
      </c>
      <c r="E27" s="64">
        <f t="shared" si="2"/>
        <v>139.0160857142857</v>
      </c>
      <c r="F27" s="56">
        <f aca="true" t="shared" si="4" ref="F27:G32">C27-K27</f>
        <v>35000</v>
      </c>
      <c r="G27" s="57">
        <f t="shared" si="4"/>
        <v>48655.63</v>
      </c>
      <c r="H27" s="59">
        <f t="shared" si="3"/>
        <v>139.0160857142857</v>
      </c>
      <c r="I27" s="57">
        <v>0</v>
      </c>
      <c r="J27" s="57">
        <v>0</v>
      </c>
      <c r="K27" s="56">
        <v>0</v>
      </c>
      <c r="L27" s="57">
        <v>0</v>
      </c>
      <c r="M27" s="59">
        <v>0</v>
      </c>
      <c r="N27" s="57">
        <v>0</v>
      </c>
      <c r="O27" s="57">
        <v>0</v>
      </c>
    </row>
    <row r="28" spans="1:15" s="2" customFormat="1" ht="168.75" customHeight="1">
      <c r="A28" s="92"/>
      <c r="B28" s="99" t="s">
        <v>42</v>
      </c>
      <c r="C28" s="56">
        <v>154813</v>
      </c>
      <c r="D28" s="57">
        <v>174043.63</v>
      </c>
      <c r="E28" s="59">
        <f t="shared" si="2"/>
        <v>112.42184441875037</v>
      </c>
      <c r="F28" s="56">
        <f t="shared" si="4"/>
        <v>154813</v>
      </c>
      <c r="G28" s="57">
        <f t="shared" si="4"/>
        <v>174043.63</v>
      </c>
      <c r="H28" s="59">
        <f t="shared" si="3"/>
        <v>112.42184441875037</v>
      </c>
      <c r="I28" s="57">
        <v>0</v>
      </c>
      <c r="J28" s="57">
        <v>0</v>
      </c>
      <c r="K28" s="56">
        <v>0</v>
      </c>
      <c r="L28" s="57">
        <v>0</v>
      </c>
      <c r="M28" s="59">
        <v>0</v>
      </c>
      <c r="N28" s="57">
        <v>0</v>
      </c>
      <c r="O28" s="57">
        <v>0</v>
      </c>
    </row>
    <row r="29" spans="1:15" s="2" customFormat="1" ht="78.75" customHeight="1">
      <c r="A29" s="92"/>
      <c r="B29" s="99" t="s">
        <v>88</v>
      </c>
      <c r="C29" s="56">
        <v>162448</v>
      </c>
      <c r="D29" s="57">
        <v>342173.7</v>
      </c>
      <c r="E29" s="64">
        <f t="shared" si="2"/>
        <v>210.63583423618635</v>
      </c>
      <c r="F29" s="56">
        <f t="shared" si="4"/>
        <v>0</v>
      </c>
      <c r="G29" s="57">
        <f t="shared" si="4"/>
        <v>0</v>
      </c>
      <c r="H29" s="59">
        <v>0</v>
      </c>
      <c r="I29" s="57">
        <v>0</v>
      </c>
      <c r="J29" s="57">
        <v>0</v>
      </c>
      <c r="K29" s="56">
        <v>162448</v>
      </c>
      <c r="L29" s="57">
        <v>342173.7</v>
      </c>
      <c r="M29" s="59">
        <f>L29/K29*100</f>
        <v>210.63583423618635</v>
      </c>
      <c r="N29" s="57">
        <v>0</v>
      </c>
      <c r="O29" s="57">
        <v>0</v>
      </c>
    </row>
    <row r="30" spans="1:15" s="2" customFormat="1" ht="11.25" customHeight="1">
      <c r="A30" s="92"/>
      <c r="B30" s="105" t="s">
        <v>18</v>
      </c>
      <c r="C30" s="56">
        <v>0</v>
      </c>
      <c r="D30" s="57">
        <v>2199.93</v>
      </c>
      <c r="E30" s="64">
        <v>0</v>
      </c>
      <c r="F30" s="56">
        <f t="shared" si="4"/>
        <v>0</v>
      </c>
      <c r="G30" s="57">
        <f t="shared" si="4"/>
        <v>2199.93</v>
      </c>
      <c r="H30" s="59">
        <v>0</v>
      </c>
      <c r="I30" s="57">
        <v>0</v>
      </c>
      <c r="J30" s="57">
        <v>0</v>
      </c>
      <c r="K30" s="56">
        <v>0</v>
      </c>
      <c r="L30" s="57">
        <v>0</v>
      </c>
      <c r="M30" s="59">
        <v>0</v>
      </c>
      <c r="N30" s="57">
        <v>0</v>
      </c>
      <c r="O30" s="57">
        <v>0</v>
      </c>
    </row>
    <row r="31" spans="1:15" s="16" customFormat="1" ht="22.5" customHeight="1">
      <c r="A31" s="94" t="s">
        <v>19</v>
      </c>
      <c r="B31" s="104" t="s">
        <v>47</v>
      </c>
      <c r="C31" s="69">
        <f>C27+C28+C29+C30</f>
        <v>352261</v>
      </c>
      <c r="D31" s="70">
        <f>D27+D28+D29+D30</f>
        <v>567072.89</v>
      </c>
      <c r="E31" s="71">
        <f t="shared" si="2"/>
        <v>160.98088917024594</v>
      </c>
      <c r="F31" s="69">
        <f>F27+F28+F29+F30</f>
        <v>189813</v>
      </c>
      <c r="G31" s="70">
        <f aca="true" t="shared" si="5" ref="G31:L31">G27+G28+G29+G30</f>
        <v>224899.19</v>
      </c>
      <c r="H31" s="70">
        <f t="shared" si="5"/>
        <v>251.43793013303608</v>
      </c>
      <c r="I31" s="70">
        <f t="shared" si="5"/>
        <v>0</v>
      </c>
      <c r="J31" s="70">
        <f t="shared" si="5"/>
        <v>0</v>
      </c>
      <c r="K31" s="69">
        <f t="shared" si="5"/>
        <v>162448</v>
      </c>
      <c r="L31" s="70">
        <f t="shared" si="5"/>
        <v>342173.7</v>
      </c>
      <c r="M31" s="72">
        <f>L31/K31*100</f>
        <v>210.63583423618635</v>
      </c>
      <c r="N31" s="70">
        <f>N27+N28+N29+N30</f>
        <v>0</v>
      </c>
      <c r="O31" s="70">
        <f>O27+O28+O29+O30</f>
        <v>0</v>
      </c>
    </row>
    <row r="32" spans="1:15" s="49" customFormat="1" ht="102" customHeight="1">
      <c r="A32" s="95"/>
      <c r="B32" s="106" t="s">
        <v>65</v>
      </c>
      <c r="C32" s="60">
        <v>6500</v>
      </c>
      <c r="D32" s="61">
        <v>6500</v>
      </c>
      <c r="E32" s="58">
        <f>D32/C32*100</f>
        <v>100</v>
      </c>
      <c r="F32" s="60">
        <v>6500</v>
      </c>
      <c r="G32" s="57">
        <f t="shared" si="4"/>
        <v>6500</v>
      </c>
      <c r="H32" s="58">
        <f t="shared" si="3"/>
        <v>100</v>
      </c>
      <c r="I32" s="61">
        <v>6500</v>
      </c>
      <c r="J32" s="61">
        <v>0</v>
      </c>
      <c r="K32" s="60">
        <v>0</v>
      </c>
      <c r="L32" s="61">
        <v>0</v>
      </c>
      <c r="M32" s="58">
        <v>0</v>
      </c>
      <c r="N32" s="61">
        <v>0</v>
      </c>
      <c r="O32" s="61">
        <v>0</v>
      </c>
    </row>
    <row r="33" spans="1:15" s="16" customFormat="1" ht="21.75" customHeight="1">
      <c r="A33" s="94" t="s">
        <v>81</v>
      </c>
      <c r="B33" s="104" t="s">
        <v>82</v>
      </c>
      <c r="C33" s="69">
        <f>C32</f>
        <v>6500</v>
      </c>
      <c r="D33" s="70">
        <f>D32</f>
        <v>6500</v>
      </c>
      <c r="E33" s="71">
        <f>D33/C33*100</f>
        <v>100</v>
      </c>
      <c r="F33" s="69">
        <f>F32</f>
        <v>6500</v>
      </c>
      <c r="G33" s="70">
        <f>G32</f>
        <v>6500</v>
      </c>
      <c r="H33" s="72">
        <f>G33/F33*100</f>
        <v>100</v>
      </c>
      <c r="I33" s="70">
        <f>I32</f>
        <v>6500</v>
      </c>
      <c r="J33" s="70">
        <f>J32</f>
        <v>0</v>
      </c>
      <c r="K33" s="69">
        <f>K32</f>
        <v>0</v>
      </c>
      <c r="L33" s="70">
        <f>L32</f>
        <v>0</v>
      </c>
      <c r="M33" s="72">
        <v>0</v>
      </c>
      <c r="N33" s="70">
        <f>N32</f>
        <v>0</v>
      </c>
      <c r="O33" s="70">
        <f>O32</f>
        <v>0</v>
      </c>
    </row>
    <row r="34" spans="1:15" s="49" customFormat="1" ht="12.75" customHeight="1">
      <c r="A34" s="95"/>
      <c r="B34" s="106" t="s">
        <v>12</v>
      </c>
      <c r="C34" s="56">
        <v>0</v>
      </c>
      <c r="D34" s="57">
        <v>464.25</v>
      </c>
      <c r="E34" s="64">
        <v>0</v>
      </c>
      <c r="F34" s="56">
        <f>C34-K34</f>
        <v>0</v>
      </c>
      <c r="G34" s="57">
        <f>D34-L34</f>
        <v>464.25</v>
      </c>
      <c r="H34" s="59">
        <v>0</v>
      </c>
      <c r="I34" s="57">
        <v>0</v>
      </c>
      <c r="J34" s="57">
        <v>0</v>
      </c>
      <c r="K34" s="56">
        <v>0</v>
      </c>
      <c r="L34" s="57">
        <v>0</v>
      </c>
      <c r="M34" s="59">
        <v>0</v>
      </c>
      <c r="N34" s="57">
        <v>0</v>
      </c>
      <c r="O34" s="57">
        <v>0</v>
      </c>
    </row>
    <row r="35" spans="1:15" s="2" customFormat="1" ht="11.25" customHeight="1">
      <c r="A35" s="92"/>
      <c r="B35" s="105" t="s">
        <v>20</v>
      </c>
      <c r="C35" s="56">
        <v>100</v>
      </c>
      <c r="D35" s="57">
        <v>58</v>
      </c>
      <c r="E35" s="64">
        <f t="shared" si="2"/>
        <v>57.99999999999999</v>
      </c>
      <c r="F35" s="56">
        <f aca="true" t="shared" si="6" ref="F35:G40">C35-K35</f>
        <v>100</v>
      </c>
      <c r="G35" s="57">
        <f t="shared" si="6"/>
        <v>58</v>
      </c>
      <c r="H35" s="59">
        <f t="shared" si="3"/>
        <v>57.99999999999999</v>
      </c>
      <c r="I35" s="57">
        <v>0</v>
      </c>
      <c r="J35" s="57">
        <v>0</v>
      </c>
      <c r="K35" s="56">
        <v>0</v>
      </c>
      <c r="L35" s="57">
        <v>0</v>
      </c>
      <c r="M35" s="59">
        <v>0</v>
      </c>
      <c r="N35" s="57">
        <v>0</v>
      </c>
      <c r="O35" s="57">
        <v>0</v>
      </c>
    </row>
    <row r="36" spans="1:15" s="2" customFormat="1" ht="36" customHeight="1" hidden="1">
      <c r="A36" s="92"/>
      <c r="B36" s="99" t="s">
        <v>46</v>
      </c>
      <c r="C36" s="56">
        <v>0</v>
      </c>
      <c r="D36" s="57">
        <v>0</v>
      </c>
      <c r="E36" s="64">
        <v>0</v>
      </c>
      <c r="F36" s="56">
        <f t="shared" si="6"/>
        <v>0</v>
      </c>
      <c r="G36" s="57">
        <v>0</v>
      </c>
      <c r="H36" s="59">
        <v>0</v>
      </c>
      <c r="I36" s="57">
        <v>0</v>
      </c>
      <c r="J36" s="57">
        <v>0</v>
      </c>
      <c r="K36" s="56">
        <v>0</v>
      </c>
      <c r="L36" s="57">
        <v>0</v>
      </c>
      <c r="M36" s="59">
        <v>0</v>
      </c>
      <c r="N36" s="57">
        <v>0</v>
      </c>
      <c r="O36" s="57">
        <v>0</v>
      </c>
    </row>
    <row r="37" spans="1:15" s="49" customFormat="1" ht="33" customHeight="1">
      <c r="A37" s="95"/>
      <c r="B37" s="106" t="s">
        <v>63</v>
      </c>
      <c r="C37" s="60">
        <v>16500</v>
      </c>
      <c r="D37" s="61">
        <v>16500</v>
      </c>
      <c r="E37" s="58">
        <f t="shared" si="2"/>
        <v>100</v>
      </c>
      <c r="F37" s="60">
        <f>C37-K37</f>
        <v>16500</v>
      </c>
      <c r="G37" s="61">
        <f>D37-L37</f>
        <v>16500</v>
      </c>
      <c r="H37" s="58">
        <f>G37/F37*100</f>
        <v>100</v>
      </c>
      <c r="I37" s="61">
        <v>0</v>
      </c>
      <c r="J37" s="61">
        <v>0</v>
      </c>
      <c r="K37" s="60">
        <v>0</v>
      </c>
      <c r="L37" s="61">
        <v>0</v>
      </c>
      <c r="M37" s="73">
        <v>0</v>
      </c>
      <c r="N37" s="61">
        <v>0</v>
      </c>
      <c r="O37" s="61">
        <v>0</v>
      </c>
    </row>
    <row r="38" spans="1:15" s="2" customFormat="1" ht="22.5" customHeight="1">
      <c r="A38" s="92"/>
      <c r="B38" s="99" t="s">
        <v>21</v>
      </c>
      <c r="C38" s="56">
        <v>1200</v>
      </c>
      <c r="D38" s="57">
        <v>2748.12</v>
      </c>
      <c r="E38" s="58">
        <f t="shared" si="2"/>
        <v>229.01</v>
      </c>
      <c r="F38" s="56">
        <f t="shared" si="6"/>
        <v>1200</v>
      </c>
      <c r="G38" s="57">
        <f t="shared" si="6"/>
        <v>2748.12</v>
      </c>
      <c r="H38" s="58">
        <f>G38/F38*100</f>
        <v>229.01</v>
      </c>
      <c r="I38" s="57">
        <v>0</v>
      </c>
      <c r="J38" s="57">
        <v>0</v>
      </c>
      <c r="K38" s="56">
        <v>0</v>
      </c>
      <c r="L38" s="57">
        <v>0</v>
      </c>
      <c r="M38" s="59">
        <v>0</v>
      </c>
      <c r="N38" s="57">
        <v>0</v>
      </c>
      <c r="O38" s="57">
        <v>0</v>
      </c>
    </row>
    <row r="39" spans="1:15" s="2" customFormat="1" ht="111.75" customHeight="1">
      <c r="A39" s="92"/>
      <c r="B39" s="99" t="s">
        <v>43</v>
      </c>
      <c r="C39" s="56">
        <v>45140</v>
      </c>
      <c r="D39" s="57">
        <v>45140</v>
      </c>
      <c r="E39" s="64">
        <f t="shared" si="2"/>
        <v>100</v>
      </c>
      <c r="F39" s="56">
        <f t="shared" si="6"/>
        <v>45140</v>
      </c>
      <c r="G39" s="57">
        <f t="shared" si="6"/>
        <v>45140</v>
      </c>
      <c r="H39" s="59">
        <f t="shared" si="3"/>
        <v>100</v>
      </c>
      <c r="I39" s="57">
        <v>45140</v>
      </c>
      <c r="J39" s="57">
        <v>0</v>
      </c>
      <c r="K39" s="56">
        <v>0</v>
      </c>
      <c r="L39" s="57">
        <v>0</v>
      </c>
      <c r="M39" s="59">
        <v>0</v>
      </c>
      <c r="N39" s="57">
        <v>0</v>
      </c>
      <c r="O39" s="57">
        <v>0</v>
      </c>
    </row>
    <row r="40" spans="1:15" s="2" customFormat="1" ht="111.75" customHeight="1">
      <c r="A40" s="92"/>
      <c r="B40" s="99" t="s">
        <v>65</v>
      </c>
      <c r="C40" s="56">
        <v>0</v>
      </c>
      <c r="D40" s="57">
        <v>7.75</v>
      </c>
      <c r="E40" s="64">
        <v>0</v>
      </c>
      <c r="F40" s="56">
        <f t="shared" si="6"/>
        <v>0</v>
      </c>
      <c r="G40" s="57">
        <f t="shared" si="6"/>
        <v>7.75</v>
      </c>
      <c r="H40" s="59">
        <v>0</v>
      </c>
      <c r="I40" s="57">
        <v>0</v>
      </c>
      <c r="J40" s="57">
        <v>0</v>
      </c>
      <c r="K40" s="56">
        <v>0</v>
      </c>
      <c r="L40" s="57">
        <v>0</v>
      </c>
      <c r="M40" s="59">
        <v>0</v>
      </c>
      <c r="N40" s="57">
        <v>0</v>
      </c>
      <c r="O40" s="57">
        <v>0</v>
      </c>
    </row>
    <row r="41" spans="1:15" s="16" customFormat="1" ht="22.5">
      <c r="A41" s="94" t="s">
        <v>22</v>
      </c>
      <c r="B41" s="104" t="s">
        <v>48</v>
      </c>
      <c r="C41" s="69">
        <f>C34+C37+C35+C38+C39+C40</f>
        <v>62940</v>
      </c>
      <c r="D41" s="70">
        <f>D34+D35+D37+D38+D39+D40</f>
        <v>64918.119999999995</v>
      </c>
      <c r="E41" s="71">
        <f t="shared" si="2"/>
        <v>103.14286622179853</v>
      </c>
      <c r="F41" s="69">
        <f>F34+F37+F35+F38+F39+F40</f>
        <v>62940</v>
      </c>
      <c r="G41" s="70">
        <f>G34+G35+G37+G38+G39+G40</f>
        <v>64918.119999999995</v>
      </c>
      <c r="H41" s="72">
        <f t="shared" si="3"/>
        <v>103.14286622179853</v>
      </c>
      <c r="I41" s="70">
        <f>I34+I35+I37+I38+I39+I40</f>
        <v>45140</v>
      </c>
      <c r="J41" s="70">
        <f>J34+J35+J37+J38+J39+J40</f>
        <v>0</v>
      </c>
      <c r="K41" s="69">
        <f>K34+K37+K35+K38+K39+K40</f>
        <v>0</v>
      </c>
      <c r="L41" s="70">
        <f>L34+L35+L37+L38+L39+L40</f>
        <v>0</v>
      </c>
      <c r="M41" s="72">
        <v>0</v>
      </c>
      <c r="N41" s="70">
        <f>N34+N35+N37+N38+N39+N40</f>
        <v>0</v>
      </c>
      <c r="O41" s="70">
        <f>O40+O39+O38+O36+O35</f>
        <v>0</v>
      </c>
    </row>
    <row r="42" spans="1:15" s="2" customFormat="1" ht="112.5" customHeight="1">
      <c r="A42" s="92"/>
      <c r="B42" s="99" t="s">
        <v>43</v>
      </c>
      <c r="C42" s="56">
        <v>1143</v>
      </c>
      <c r="D42" s="57">
        <v>1143</v>
      </c>
      <c r="E42" s="64">
        <f t="shared" si="2"/>
        <v>100</v>
      </c>
      <c r="F42" s="56">
        <f>C42-K42</f>
        <v>1143</v>
      </c>
      <c r="G42" s="57">
        <f>D42-L42</f>
        <v>1143</v>
      </c>
      <c r="H42" s="59">
        <f t="shared" si="3"/>
        <v>100</v>
      </c>
      <c r="I42" s="57">
        <v>1143</v>
      </c>
      <c r="J42" s="57">
        <v>0</v>
      </c>
      <c r="K42" s="56">
        <v>0</v>
      </c>
      <c r="L42" s="57">
        <v>0</v>
      </c>
      <c r="M42" s="59">
        <v>0</v>
      </c>
      <c r="N42" s="57">
        <v>0</v>
      </c>
      <c r="O42" s="57">
        <v>0</v>
      </c>
    </row>
    <row r="43" spans="1:15" s="16" customFormat="1" ht="102" customHeight="1">
      <c r="A43" s="94" t="s">
        <v>23</v>
      </c>
      <c r="B43" s="104" t="s">
        <v>49</v>
      </c>
      <c r="C43" s="69">
        <f>C42</f>
        <v>1143</v>
      </c>
      <c r="D43" s="70">
        <f>D42</f>
        <v>1143</v>
      </c>
      <c r="E43" s="71">
        <f t="shared" si="2"/>
        <v>100</v>
      </c>
      <c r="F43" s="69">
        <f>F42</f>
        <v>1143</v>
      </c>
      <c r="G43" s="70">
        <f>G42</f>
        <v>1143</v>
      </c>
      <c r="H43" s="72">
        <f t="shared" si="3"/>
        <v>100</v>
      </c>
      <c r="I43" s="70">
        <f>I42</f>
        <v>1143</v>
      </c>
      <c r="J43" s="70">
        <f>J42</f>
        <v>0</v>
      </c>
      <c r="K43" s="69">
        <f>K42</f>
        <v>0</v>
      </c>
      <c r="L43" s="70">
        <f>L42</f>
        <v>0</v>
      </c>
      <c r="M43" s="72">
        <v>0</v>
      </c>
      <c r="N43" s="70">
        <f>N42</f>
        <v>0</v>
      </c>
      <c r="O43" s="70">
        <f>O42</f>
        <v>0</v>
      </c>
    </row>
    <row r="44" spans="1:15" s="49" customFormat="1" ht="112.5" customHeight="1">
      <c r="A44" s="95"/>
      <c r="B44" s="99" t="s">
        <v>43</v>
      </c>
      <c r="C44" s="60">
        <v>200</v>
      </c>
      <c r="D44" s="61">
        <v>148.38</v>
      </c>
      <c r="E44" s="64">
        <f>D44/C44*100</f>
        <v>74.19</v>
      </c>
      <c r="F44" s="56">
        <v>200</v>
      </c>
      <c r="G44" s="57">
        <f>D44-L44</f>
        <v>148.38</v>
      </c>
      <c r="H44" s="64">
        <f>G44/F44*100</f>
        <v>74.19</v>
      </c>
      <c r="I44" s="57">
        <v>148.38</v>
      </c>
      <c r="J44" s="57">
        <v>0</v>
      </c>
      <c r="K44" s="56">
        <v>0</v>
      </c>
      <c r="L44" s="57">
        <v>0</v>
      </c>
      <c r="M44" s="64">
        <v>0</v>
      </c>
      <c r="N44" s="57">
        <v>0</v>
      </c>
      <c r="O44" s="57">
        <v>0</v>
      </c>
    </row>
    <row r="45" spans="1:15" s="2" customFormat="1" ht="178.5" customHeight="1">
      <c r="A45" s="92"/>
      <c r="B45" s="99" t="s">
        <v>89</v>
      </c>
      <c r="C45" s="56">
        <v>150000</v>
      </c>
      <c r="D45" s="57">
        <v>148968</v>
      </c>
      <c r="E45" s="64">
        <f>D45/C45*100</f>
        <v>99.312</v>
      </c>
      <c r="F45" s="56">
        <v>0</v>
      </c>
      <c r="G45" s="57">
        <v>0</v>
      </c>
      <c r="H45" s="59">
        <v>0</v>
      </c>
      <c r="I45" s="57">
        <v>0</v>
      </c>
      <c r="J45" s="57">
        <v>0</v>
      </c>
      <c r="K45" s="56">
        <v>150000</v>
      </c>
      <c r="L45" s="57">
        <v>148968</v>
      </c>
      <c r="M45" s="64">
        <f>L45/K45*100</f>
        <v>99.312</v>
      </c>
      <c r="N45" s="57">
        <v>0</v>
      </c>
      <c r="O45" s="57">
        <v>0</v>
      </c>
    </row>
    <row r="46" spans="1:15" s="2" customFormat="1" ht="123" customHeight="1">
      <c r="A46" s="92"/>
      <c r="B46" s="99" t="s">
        <v>77</v>
      </c>
      <c r="C46" s="56">
        <v>145000</v>
      </c>
      <c r="D46" s="57">
        <v>145000</v>
      </c>
      <c r="E46" s="64">
        <f>D46/C46*100</f>
        <v>100</v>
      </c>
      <c r="F46" s="56">
        <v>0</v>
      </c>
      <c r="G46" s="57">
        <v>0</v>
      </c>
      <c r="H46" s="59">
        <v>0</v>
      </c>
      <c r="I46" s="57">
        <v>0</v>
      </c>
      <c r="J46" s="57">
        <v>0</v>
      </c>
      <c r="K46" s="56">
        <v>145000</v>
      </c>
      <c r="L46" s="57">
        <v>145000</v>
      </c>
      <c r="M46" s="64">
        <f>L46/K46*100</f>
        <v>100</v>
      </c>
      <c r="N46" s="57">
        <v>0</v>
      </c>
      <c r="O46" s="57">
        <v>0</v>
      </c>
    </row>
    <row r="47" spans="1:15" s="2" customFormat="1" ht="135.75" customHeight="1">
      <c r="A47" s="92"/>
      <c r="B47" s="99" t="s">
        <v>80</v>
      </c>
      <c r="C47" s="56">
        <v>75000</v>
      </c>
      <c r="D47" s="57">
        <v>75000</v>
      </c>
      <c r="E47" s="64">
        <f>D47/C47*100</f>
        <v>100</v>
      </c>
      <c r="F47" s="56">
        <v>0</v>
      </c>
      <c r="G47" s="57">
        <v>0</v>
      </c>
      <c r="H47" s="59">
        <v>0</v>
      </c>
      <c r="I47" s="57">
        <v>0</v>
      </c>
      <c r="J47" s="57">
        <v>0</v>
      </c>
      <c r="K47" s="56">
        <v>75000</v>
      </c>
      <c r="L47" s="57">
        <v>75000</v>
      </c>
      <c r="M47" s="64">
        <f>L47/K47*100</f>
        <v>100</v>
      </c>
      <c r="N47" s="57">
        <v>75000</v>
      </c>
      <c r="O47" s="57">
        <v>0</v>
      </c>
    </row>
    <row r="48" spans="1:15" s="16" customFormat="1" ht="41.25" customHeight="1">
      <c r="A48" s="94" t="s">
        <v>66</v>
      </c>
      <c r="B48" s="110" t="s">
        <v>67</v>
      </c>
      <c r="C48" s="69">
        <f>C44+C45+C46+C47</f>
        <v>370200</v>
      </c>
      <c r="D48" s="70">
        <f>D44+D45+D46+D47</f>
        <v>369116.38</v>
      </c>
      <c r="E48" s="71">
        <f>D48/C48*100</f>
        <v>99.70728795245813</v>
      </c>
      <c r="F48" s="69">
        <f>F44+F45+F46+F47</f>
        <v>200</v>
      </c>
      <c r="G48" s="70">
        <f>G44+G45+G46+G47</f>
        <v>148.38</v>
      </c>
      <c r="H48" s="71">
        <f>G48/F48*100</f>
        <v>74.19</v>
      </c>
      <c r="I48" s="70">
        <f>I44+I45+I46+I47</f>
        <v>148.38</v>
      </c>
      <c r="J48" s="70">
        <f>J44+J45+J46+J47</f>
        <v>0</v>
      </c>
      <c r="K48" s="69">
        <f>K44+K45+K46+K47</f>
        <v>370000</v>
      </c>
      <c r="L48" s="70">
        <f>L44+L45+L46+L47</f>
        <v>368968</v>
      </c>
      <c r="M48" s="71">
        <f>L48/K48*100</f>
        <v>99.72108108108108</v>
      </c>
      <c r="N48" s="70">
        <f>N44+N45+N46+N47</f>
        <v>75000</v>
      </c>
      <c r="O48" s="70">
        <f>O44+O45+O46+O47</f>
        <v>0</v>
      </c>
    </row>
    <row r="49" spans="1:15" s="2" customFormat="1" ht="23.25" customHeight="1">
      <c r="A49" s="92"/>
      <c r="B49" s="99" t="s">
        <v>50</v>
      </c>
      <c r="C49" s="56">
        <v>2678061</v>
      </c>
      <c r="D49" s="57">
        <v>2603735</v>
      </c>
      <c r="E49" s="64">
        <f t="shared" si="2"/>
        <v>97.22463379288224</v>
      </c>
      <c r="F49" s="56">
        <f aca="true" t="shared" si="7" ref="F49:F65">C49-K49</f>
        <v>2678061</v>
      </c>
      <c r="G49" s="57">
        <f aca="true" t="shared" si="8" ref="G49:G65">D49-L49</f>
        <v>2603735</v>
      </c>
      <c r="H49" s="59">
        <f t="shared" si="3"/>
        <v>97.22463379288224</v>
      </c>
      <c r="I49" s="57">
        <v>0</v>
      </c>
      <c r="J49" s="57">
        <v>0</v>
      </c>
      <c r="K49" s="56">
        <v>0</v>
      </c>
      <c r="L49" s="57">
        <v>0</v>
      </c>
      <c r="M49" s="59">
        <v>0</v>
      </c>
      <c r="N49" s="57">
        <v>0</v>
      </c>
      <c r="O49" s="57">
        <v>0</v>
      </c>
    </row>
    <row r="50" spans="1:15" s="2" customFormat="1" ht="22.5" customHeight="1">
      <c r="A50" s="92"/>
      <c r="B50" s="99" t="s">
        <v>51</v>
      </c>
      <c r="C50" s="56">
        <v>623138</v>
      </c>
      <c r="D50" s="57">
        <v>1676268.44</v>
      </c>
      <c r="E50" s="64">
        <f t="shared" si="2"/>
        <v>269.0043682137825</v>
      </c>
      <c r="F50" s="56">
        <f t="shared" si="7"/>
        <v>623138</v>
      </c>
      <c r="G50" s="57">
        <f t="shared" si="8"/>
        <v>1676268.44</v>
      </c>
      <c r="H50" s="59">
        <f t="shared" si="3"/>
        <v>269.0043682137825</v>
      </c>
      <c r="I50" s="57">
        <v>0</v>
      </c>
      <c r="J50" s="57">
        <v>0</v>
      </c>
      <c r="K50" s="56">
        <v>0</v>
      </c>
      <c r="L50" s="57">
        <v>0</v>
      </c>
      <c r="M50" s="59">
        <v>0</v>
      </c>
      <c r="N50" s="57">
        <v>0</v>
      </c>
      <c r="O50" s="57">
        <v>0</v>
      </c>
    </row>
    <row r="51" spans="1:15" s="2" customFormat="1" ht="23.25" customHeight="1">
      <c r="A51" s="92"/>
      <c r="B51" s="99" t="s">
        <v>24</v>
      </c>
      <c r="C51" s="56">
        <v>4084045</v>
      </c>
      <c r="D51" s="57">
        <v>4868041.85</v>
      </c>
      <c r="E51" s="64">
        <f t="shared" si="2"/>
        <v>119.19657716797929</v>
      </c>
      <c r="F51" s="56">
        <f t="shared" si="7"/>
        <v>4084045</v>
      </c>
      <c r="G51" s="57">
        <f t="shared" si="8"/>
        <v>4868041.85</v>
      </c>
      <c r="H51" s="59">
        <f t="shared" si="3"/>
        <v>119.19657716797929</v>
      </c>
      <c r="I51" s="57">
        <v>0</v>
      </c>
      <c r="J51" s="57">
        <v>0</v>
      </c>
      <c r="K51" s="56">
        <v>0</v>
      </c>
      <c r="L51" s="57">
        <v>0</v>
      </c>
      <c r="M51" s="59">
        <v>0</v>
      </c>
      <c r="N51" s="57">
        <v>0</v>
      </c>
      <c r="O51" s="57">
        <v>0</v>
      </c>
    </row>
    <row r="52" spans="1:15" s="2" customFormat="1" ht="12">
      <c r="A52" s="92"/>
      <c r="B52" s="105" t="s">
        <v>25</v>
      </c>
      <c r="C52" s="56">
        <v>1176483</v>
      </c>
      <c r="D52" s="57">
        <v>1238423.78</v>
      </c>
      <c r="E52" s="64">
        <f t="shared" si="2"/>
        <v>105.26491075519154</v>
      </c>
      <c r="F52" s="56">
        <f t="shared" si="7"/>
        <v>1176483</v>
      </c>
      <c r="G52" s="57">
        <f t="shared" si="8"/>
        <v>1238423.78</v>
      </c>
      <c r="H52" s="59">
        <f t="shared" si="3"/>
        <v>105.26491075519154</v>
      </c>
      <c r="I52" s="57">
        <v>0</v>
      </c>
      <c r="J52" s="57">
        <v>0</v>
      </c>
      <c r="K52" s="56">
        <v>0</v>
      </c>
      <c r="L52" s="57">
        <v>0</v>
      </c>
      <c r="M52" s="59">
        <v>0</v>
      </c>
      <c r="N52" s="57">
        <v>0</v>
      </c>
      <c r="O52" s="57">
        <v>0</v>
      </c>
    </row>
    <row r="53" spans="1:15" s="2" customFormat="1" ht="12">
      <c r="A53" s="92"/>
      <c r="B53" s="105" t="s">
        <v>26</v>
      </c>
      <c r="C53" s="56">
        <v>26884</v>
      </c>
      <c r="D53" s="57">
        <v>31249.4</v>
      </c>
      <c r="E53" s="64">
        <f t="shared" si="2"/>
        <v>116.23791102514507</v>
      </c>
      <c r="F53" s="56">
        <f t="shared" si="7"/>
        <v>26884</v>
      </c>
      <c r="G53" s="57">
        <f t="shared" si="8"/>
        <v>31249.4</v>
      </c>
      <c r="H53" s="59">
        <f t="shared" si="3"/>
        <v>116.23791102514507</v>
      </c>
      <c r="I53" s="57">
        <v>0</v>
      </c>
      <c r="J53" s="57">
        <v>0</v>
      </c>
      <c r="K53" s="56">
        <v>0</v>
      </c>
      <c r="L53" s="57">
        <v>0</v>
      </c>
      <c r="M53" s="59">
        <v>0</v>
      </c>
      <c r="N53" s="57">
        <v>0</v>
      </c>
      <c r="O53" s="57">
        <v>0</v>
      </c>
    </row>
    <row r="54" spans="1:15" s="2" customFormat="1" ht="23.25" customHeight="1">
      <c r="A54" s="92"/>
      <c r="B54" s="99" t="s">
        <v>52</v>
      </c>
      <c r="C54" s="56">
        <v>377300</v>
      </c>
      <c r="D54" s="57">
        <v>420899.22</v>
      </c>
      <c r="E54" s="64">
        <f t="shared" si="2"/>
        <v>111.55558441558442</v>
      </c>
      <c r="F54" s="56">
        <f t="shared" si="7"/>
        <v>377300</v>
      </c>
      <c r="G54" s="57">
        <f t="shared" si="8"/>
        <v>420899.22</v>
      </c>
      <c r="H54" s="59">
        <f t="shared" si="3"/>
        <v>111.55558441558442</v>
      </c>
      <c r="I54" s="57">
        <v>0</v>
      </c>
      <c r="J54" s="57">
        <v>0</v>
      </c>
      <c r="K54" s="56">
        <v>0</v>
      </c>
      <c r="L54" s="57">
        <v>0</v>
      </c>
      <c r="M54" s="59">
        <v>0</v>
      </c>
      <c r="N54" s="57">
        <v>0</v>
      </c>
      <c r="O54" s="57">
        <v>0</v>
      </c>
    </row>
    <row r="55" spans="1:15" s="2" customFormat="1" ht="68.25" customHeight="1">
      <c r="A55" s="92"/>
      <c r="B55" s="99" t="s">
        <v>53</v>
      </c>
      <c r="C55" s="56">
        <v>26000</v>
      </c>
      <c r="D55" s="57">
        <v>17754.17</v>
      </c>
      <c r="E55" s="64">
        <f t="shared" si="2"/>
        <v>68.28526923076922</v>
      </c>
      <c r="F55" s="56">
        <f t="shared" si="7"/>
        <v>26000</v>
      </c>
      <c r="G55" s="57">
        <f t="shared" si="8"/>
        <v>17754.17</v>
      </c>
      <c r="H55" s="59">
        <f t="shared" si="3"/>
        <v>68.28526923076922</v>
      </c>
      <c r="I55" s="57">
        <v>0</v>
      </c>
      <c r="J55" s="57">
        <v>0</v>
      </c>
      <c r="K55" s="56">
        <v>0</v>
      </c>
      <c r="L55" s="57">
        <v>0</v>
      </c>
      <c r="M55" s="59">
        <v>0</v>
      </c>
      <c r="N55" s="57">
        <v>0</v>
      </c>
      <c r="O55" s="57">
        <v>0</v>
      </c>
    </row>
    <row r="56" spans="1:15" s="2" customFormat="1" ht="22.5" customHeight="1">
      <c r="A56" s="92"/>
      <c r="B56" s="99" t="s">
        <v>54</v>
      </c>
      <c r="C56" s="56">
        <v>4000</v>
      </c>
      <c r="D56" s="57">
        <v>5482</v>
      </c>
      <c r="E56" s="64">
        <f t="shared" si="2"/>
        <v>137.05</v>
      </c>
      <c r="F56" s="56">
        <f t="shared" si="7"/>
        <v>4000</v>
      </c>
      <c r="G56" s="57">
        <f t="shared" si="8"/>
        <v>5482</v>
      </c>
      <c r="H56" s="59">
        <f t="shared" si="3"/>
        <v>137.05</v>
      </c>
      <c r="I56" s="57">
        <v>0</v>
      </c>
      <c r="J56" s="57">
        <v>0</v>
      </c>
      <c r="K56" s="56">
        <v>0</v>
      </c>
      <c r="L56" s="57">
        <v>0</v>
      </c>
      <c r="M56" s="59">
        <v>0</v>
      </c>
      <c r="N56" s="57">
        <v>0</v>
      </c>
      <c r="O56" s="57">
        <v>0</v>
      </c>
    </row>
    <row r="57" spans="1:15" s="2" customFormat="1" ht="23.25" customHeight="1">
      <c r="A57" s="92"/>
      <c r="B57" s="99" t="s">
        <v>55</v>
      </c>
      <c r="C57" s="56">
        <v>48000</v>
      </c>
      <c r="D57" s="57">
        <v>47305</v>
      </c>
      <c r="E57" s="64">
        <f t="shared" si="2"/>
        <v>98.55208333333333</v>
      </c>
      <c r="F57" s="56">
        <f t="shared" si="7"/>
        <v>48000</v>
      </c>
      <c r="G57" s="57">
        <f t="shared" si="8"/>
        <v>47305</v>
      </c>
      <c r="H57" s="59">
        <f t="shared" si="3"/>
        <v>98.55208333333333</v>
      </c>
      <c r="I57" s="57">
        <v>0</v>
      </c>
      <c r="J57" s="57">
        <v>0</v>
      </c>
      <c r="K57" s="56">
        <v>0</v>
      </c>
      <c r="L57" s="57">
        <v>0</v>
      </c>
      <c r="M57" s="59">
        <v>0</v>
      </c>
      <c r="N57" s="57">
        <v>0</v>
      </c>
      <c r="O57" s="57">
        <v>0</v>
      </c>
    </row>
    <row r="58" spans="1:15" ht="23.25" customHeight="1">
      <c r="A58" s="92"/>
      <c r="B58" s="99" t="s">
        <v>68</v>
      </c>
      <c r="C58" s="56">
        <v>15000</v>
      </c>
      <c r="D58" s="57">
        <v>11370</v>
      </c>
      <c r="E58" s="64">
        <f aca="true" t="shared" si="9" ref="E58:E81">D58/C58*100</f>
        <v>75.8</v>
      </c>
      <c r="F58" s="56">
        <f t="shared" si="7"/>
        <v>15000</v>
      </c>
      <c r="G58" s="57">
        <f t="shared" si="8"/>
        <v>11370</v>
      </c>
      <c r="H58" s="59">
        <f aca="true" t="shared" si="10" ref="H58:H80">G58/F58*100</f>
        <v>75.8</v>
      </c>
      <c r="I58" s="57">
        <v>0</v>
      </c>
      <c r="J58" s="57">
        <v>0</v>
      </c>
      <c r="K58" s="56">
        <v>0</v>
      </c>
      <c r="L58" s="57">
        <v>0</v>
      </c>
      <c r="M58" s="59">
        <v>0</v>
      </c>
      <c r="N58" s="57">
        <v>0</v>
      </c>
      <c r="O58" s="57">
        <v>0</v>
      </c>
    </row>
    <row r="59" spans="1:15" ht="24" customHeight="1">
      <c r="A59" s="92"/>
      <c r="B59" s="99" t="s">
        <v>56</v>
      </c>
      <c r="C59" s="56">
        <v>4800</v>
      </c>
      <c r="D59" s="57">
        <v>751.2</v>
      </c>
      <c r="E59" s="64">
        <f t="shared" si="9"/>
        <v>15.65</v>
      </c>
      <c r="F59" s="56">
        <f t="shared" si="7"/>
        <v>4800</v>
      </c>
      <c r="G59" s="57">
        <f t="shared" si="8"/>
        <v>751.2</v>
      </c>
      <c r="H59" s="59">
        <f t="shared" si="10"/>
        <v>15.65</v>
      </c>
      <c r="I59" s="57">
        <v>0</v>
      </c>
      <c r="J59" s="57">
        <v>0</v>
      </c>
      <c r="K59" s="56">
        <v>0</v>
      </c>
      <c r="L59" s="57">
        <v>0</v>
      </c>
      <c r="M59" s="59">
        <v>0</v>
      </c>
      <c r="N59" s="57">
        <v>0</v>
      </c>
      <c r="O59" s="57">
        <v>0</v>
      </c>
    </row>
    <row r="60" spans="1:15" ht="35.25" customHeight="1">
      <c r="A60" s="92"/>
      <c r="B60" s="99" t="s">
        <v>57</v>
      </c>
      <c r="C60" s="56">
        <v>70000</v>
      </c>
      <c r="D60" s="57">
        <v>83022.95</v>
      </c>
      <c r="E60" s="64">
        <f t="shared" si="9"/>
        <v>118.60421428571428</v>
      </c>
      <c r="F60" s="56">
        <f t="shared" si="7"/>
        <v>70000</v>
      </c>
      <c r="G60" s="57">
        <f t="shared" si="8"/>
        <v>83022.95</v>
      </c>
      <c r="H60" s="59">
        <f t="shared" si="10"/>
        <v>118.60421428571428</v>
      </c>
      <c r="I60" s="57">
        <v>0</v>
      </c>
      <c r="J60" s="57">
        <v>0</v>
      </c>
      <c r="K60" s="56">
        <v>0</v>
      </c>
      <c r="L60" s="57">
        <v>0</v>
      </c>
      <c r="M60" s="59">
        <v>0</v>
      </c>
      <c r="N60" s="57">
        <v>0</v>
      </c>
      <c r="O60" s="57">
        <v>0</v>
      </c>
    </row>
    <row r="61" spans="1:15" ht="79.5" customHeight="1">
      <c r="A61" s="92"/>
      <c r="B61" s="99" t="s">
        <v>58</v>
      </c>
      <c r="C61" s="56">
        <v>800</v>
      </c>
      <c r="D61" s="57">
        <v>1416.8</v>
      </c>
      <c r="E61" s="64">
        <f t="shared" si="9"/>
        <v>177.1</v>
      </c>
      <c r="F61" s="56">
        <f t="shared" si="7"/>
        <v>800</v>
      </c>
      <c r="G61" s="57">
        <f t="shared" si="8"/>
        <v>1416.8</v>
      </c>
      <c r="H61" s="59">
        <f t="shared" si="10"/>
        <v>177.1</v>
      </c>
      <c r="I61" s="57">
        <v>0</v>
      </c>
      <c r="J61" s="57">
        <v>0</v>
      </c>
      <c r="K61" s="56">
        <v>0</v>
      </c>
      <c r="L61" s="57">
        <v>0</v>
      </c>
      <c r="M61" s="59">
        <v>0</v>
      </c>
      <c r="N61" s="57">
        <v>0</v>
      </c>
      <c r="O61" s="57">
        <v>0</v>
      </c>
    </row>
    <row r="62" spans="1:15" ht="23.25" customHeight="1">
      <c r="A62" s="92"/>
      <c r="B62" s="99" t="s">
        <v>59</v>
      </c>
      <c r="C62" s="56">
        <v>150000</v>
      </c>
      <c r="D62" s="57">
        <v>118426.57</v>
      </c>
      <c r="E62" s="64">
        <f t="shared" si="9"/>
        <v>78.95104666666667</v>
      </c>
      <c r="F62" s="56">
        <f t="shared" si="7"/>
        <v>150000</v>
      </c>
      <c r="G62" s="57">
        <f t="shared" si="8"/>
        <v>118426.57</v>
      </c>
      <c r="H62" s="59">
        <f t="shared" si="10"/>
        <v>78.95104666666667</v>
      </c>
      <c r="I62" s="57">
        <v>0</v>
      </c>
      <c r="J62" s="57">
        <v>0</v>
      </c>
      <c r="K62" s="56">
        <v>0</v>
      </c>
      <c r="L62" s="57">
        <v>0</v>
      </c>
      <c r="M62" s="59">
        <v>0</v>
      </c>
      <c r="N62" s="57">
        <v>0</v>
      </c>
      <c r="O62" s="57">
        <v>0</v>
      </c>
    </row>
    <row r="63" spans="1:15" ht="46.5" customHeight="1">
      <c r="A63" s="92"/>
      <c r="B63" s="99" t="s">
        <v>17</v>
      </c>
      <c r="C63" s="56">
        <v>37706</v>
      </c>
      <c r="D63" s="57">
        <v>50880</v>
      </c>
      <c r="E63" s="64">
        <f t="shared" si="9"/>
        <v>134.93873654060363</v>
      </c>
      <c r="F63" s="56">
        <f t="shared" si="7"/>
        <v>37706</v>
      </c>
      <c r="G63" s="57">
        <f t="shared" si="8"/>
        <v>50880</v>
      </c>
      <c r="H63" s="59">
        <f t="shared" si="10"/>
        <v>134.93873654060363</v>
      </c>
      <c r="I63" s="57">
        <v>0</v>
      </c>
      <c r="J63" s="57">
        <v>0</v>
      </c>
      <c r="K63" s="56">
        <v>0</v>
      </c>
      <c r="L63" s="57">
        <v>0</v>
      </c>
      <c r="M63" s="59">
        <v>0</v>
      </c>
      <c r="N63" s="57">
        <v>0</v>
      </c>
      <c r="O63" s="57">
        <v>0</v>
      </c>
    </row>
    <row r="64" spans="1:15" ht="12" customHeight="1" hidden="1">
      <c r="A64" s="92"/>
      <c r="B64" s="105" t="s">
        <v>18</v>
      </c>
      <c r="C64" s="56">
        <v>0</v>
      </c>
      <c r="D64" s="57">
        <v>0</v>
      </c>
      <c r="E64" s="64">
        <v>0</v>
      </c>
      <c r="F64" s="56">
        <f t="shared" si="7"/>
        <v>0</v>
      </c>
      <c r="G64" s="57">
        <f t="shared" si="8"/>
        <v>0</v>
      </c>
      <c r="H64" s="59">
        <v>0</v>
      </c>
      <c r="I64" s="57">
        <v>0</v>
      </c>
      <c r="J64" s="57">
        <v>0</v>
      </c>
      <c r="K64" s="56">
        <v>0</v>
      </c>
      <c r="L64" s="57">
        <v>0</v>
      </c>
      <c r="M64" s="59">
        <v>0</v>
      </c>
      <c r="N64" s="57">
        <v>0</v>
      </c>
      <c r="O64" s="57">
        <v>0</v>
      </c>
    </row>
    <row r="65" spans="1:15" ht="47.25" customHeight="1" hidden="1">
      <c r="A65" s="92"/>
      <c r="B65" s="99" t="s">
        <v>27</v>
      </c>
      <c r="C65" s="56">
        <v>0</v>
      </c>
      <c r="D65" s="57">
        <v>0</v>
      </c>
      <c r="E65" s="64" t="e">
        <f t="shared" si="9"/>
        <v>#DIV/0!</v>
      </c>
      <c r="F65" s="56">
        <f t="shared" si="7"/>
        <v>0</v>
      </c>
      <c r="G65" s="57">
        <f t="shared" si="8"/>
        <v>0</v>
      </c>
      <c r="H65" s="59" t="e">
        <f t="shared" si="10"/>
        <v>#DIV/0!</v>
      </c>
      <c r="I65" s="57">
        <v>0</v>
      </c>
      <c r="J65" s="57">
        <v>0</v>
      </c>
      <c r="K65" s="56">
        <v>0</v>
      </c>
      <c r="L65" s="57">
        <v>0</v>
      </c>
      <c r="M65" s="59">
        <v>0</v>
      </c>
      <c r="N65" s="57">
        <v>0</v>
      </c>
      <c r="O65" s="57">
        <v>0</v>
      </c>
    </row>
    <row r="66" spans="1:15" s="14" customFormat="1" ht="134.25" customHeight="1">
      <c r="A66" s="94" t="s">
        <v>28</v>
      </c>
      <c r="B66" s="104" t="s">
        <v>29</v>
      </c>
      <c r="C66" s="69">
        <f>SUM(C49:C63)</f>
        <v>9322217</v>
      </c>
      <c r="D66" s="70">
        <f>SUM(D49:D63)</f>
        <v>11175026.379999999</v>
      </c>
      <c r="E66" s="71">
        <f t="shared" si="9"/>
        <v>119.87520114582185</v>
      </c>
      <c r="F66" s="69">
        <f>SUM(F49:F63)</f>
        <v>9322217</v>
      </c>
      <c r="G66" s="70">
        <f>G65+G64+G63+G62+G61+G60+G59+G58+G57+G56+G55+G54+G53+G52+G51+G50+G49</f>
        <v>11175026.379999999</v>
      </c>
      <c r="H66" s="72">
        <f t="shared" si="10"/>
        <v>119.87520114582185</v>
      </c>
      <c r="I66" s="70">
        <f>I65+I64+I63+I62+I61+I60+I59+I58+I57+I56+I55+I54+I53+I52+I51+I50+I49</f>
        <v>0</v>
      </c>
      <c r="J66" s="70">
        <f>J65+J64+J63+J62+J61+J60+J59+J58+J57+J56+J55+J54+J53+J52+J51+J50+J49</f>
        <v>0</v>
      </c>
      <c r="K66" s="69">
        <f>SUM(K49:K63)</f>
        <v>0</v>
      </c>
      <c r="L66" s="70">
        <f>L65+L64+L63+L62+L61+L60+L59+L58+L57+L56+L55+L54+L53+L52+L51+L50+L49</f>
        <v>0</v>
      </c>
      <c r="M66" s="72">
        <v>0</v>
      </c>
      <c r="N66" s="70">
        <f>N65+N64+N63+N62+N61+N60+N59+N58+N57+N56+N55+N54+N53+N52+N51+N50+N49</f>
        <v>0</v>
      </c>
      <c r="O66" s="70">
        <f>O65+O64+O63+O62+O61+O60+O59+O58+O57+O56+O55+O54+O53+O52+O51+O50+O49</f>
        <v>0</v>
      </c>
    </row>
    <row r="67" spans="1:15" ht="12.75">
      <c r="A67" s="92"/>
      <c r="B67" s="105" t="s">
        <v>18</v>
      </c>
      <c r="C67" s="56">
        <v>66000</v>
      </c>
      <c r="D67" s="57">
        <v>95018.19</v>
      </c>
      <c r="E67" s="64">
        <f t="shared" si="9"/>
        <v>143.96695454545454</v>
      </c>
      <c r="F67" s="56">
        <f aca="true" t="shared" si="11" ref="F67:G70">C67-K67</f>
        <v>66000</v>
      </c>
      <c r="G67" s="57">
        <f t="shared" si="11"/>
        <v>95018.19</v>
      </c>
      <c r="H67" s="59">
        <f t="shared" si="10"/>
        <v>143.96695454545454</v>
      </c>
      <c r="I67" s="57">
        <v>0</v>
      </c>
      <c r="J67" s="57">
        <v>0</v>
      </c>
      <c r="K67" s="56">
        <v>0</v>
      </c>
      <c r="L67" s="57">
        <v>0</v>
      </c>
      <c r="M67" s="59">
        <v>0</v>
      </c>
      <c r="N67" s="57">
        <v>0</v>
      </c>
      <c r="O67" s="57">
        <v>0</v>
      </c>
    </row>
    <row r="68" spans="1:15" ht="23.25" customHeight="1">
      <c r="A68" s="92"/>
      <c r="B68" s="99" t="s">
        <v>21</v>
      </c>
      <c r="C68" s="56">
        <v>0</v>
      </c>
      <c r="D68" s="57">
        <v>7025.98</v>
      </c>
      <c r="E68" s="64">
        <v>0</v>
      </c>
      <c r="F68" s="56">
        <f t="shared" si="11"/>
        <v>0</v>
      </c>
      <c r="G68" s="57">
        <f t="shared" si="11"/>
        <v>7025.98</v>
      </c>
      <c r="H68" s="59">
        <v>0</v>
      </c>
      <c r="I68" s="57">
        <v>0</v>
      </c>
      <c r="J68" s="57">
        <v>0</v>
      </c>
      <c r="K68" s="56">
        <v>0</v>
      </c>
      <c r="L68" s="57">
        <v>0</v>
      </c>
      <c r="M68" s="59">
        <v>0</v>
      </c>
      <c r="N68" s="57">
        <v>0</v>
      </c>
      <c r="O68" s="57">
        <v>0</v>
      </c>
    </row>
    <row r="69" spans="1:15" ht="33.75" customHeight="1">
      <c r="A69" s="92"/>
      <c r="B69" s="99" t="s">
        <v>90</v>
      </c>
      <c r="C69" s="56">
        <v>19327</v>
      </c>
      <c r="D69" s="57">
        <v>19327</v>
      </c>
      <c r="E69" s="58">
        <f>D69/C69*100</f>
        <v>100</v>
      </c>
      <c r="F69" s="56">
        <f>C69-K69</f>
        <v>19327</v>
      </c>
      <c r="G69" s="57">
        <f>D69-L69</f>
        <v>19327</v>
      </c>
      <c r="H69" s="58">
        <f>G69/F69*100</f>
        <v>100</v>
      </c>
      <c r="I69" s="57">
        <v>0</v>
      </c>
      <c r="J69" s="57">
        <v>0</v>
      </c>
      <c r="K69" s="56">
        <v>0</v>
      </c>
      <c r="L69" s="57">
        <v>0</v>
      </c>
      <c r="M69" s="59">
        <v>0</v>
      </c>
      <c r="N69" s="57">
        <v>0</v>
      </c>
      <c r="O69" s="57">
        <v>0</v>
      </c>
    </row>
    <row r="70" spans="1:15" ht="22.5" customHeight="1">
      <c r="A70" s="92"/>
      <c r="B70" s="99" t="s">
        <v>60</v>
      </c>
      <c r="C70" s="56">
        <v>6337230</v>
      </c>
      <c r="D70" s="57">
        <v>6337230</v>
      </c>
      <c r="E70" s="64">
        <f t="shared" si="9"/>
        <v>100</v>
      </c>
      <c r="F70" s="56">
        <f t="shared" si="11"/>
        <v>6337230</v>
      </c>
      <c r="G70" s="57">
        <f t="shared" si="11"/>
        <v>6337230</v>
      </c>
      <c r="H70" s="59">
        <f t="shared" si="10"/>
        <v>100</v>
      </c>
      <c r="I70" s="57">
        <v>0</v>
      </c>
      <c r="J70" s="57">
        <v>0</v>
      </c>
      <c r="K70" s="56">
        <v>0</v>
      </c>
      <c r="L70" s="57">
        <v>0</v>
      </c>
      <c r="M70" s="59">
        <v>0</v>
      </c>
      <c r="N70" s="57">
        <v>0</v>
      </c>
      <c r="O70" s="57">
        <v>0</v>
      </c>
    </row>
    <row r="71" spans="1:15" ht="12" customHeight="1" hidden="1">
      <c r="A71" s="92"/>
      <c r="B71" s="99" t="s">
        <v>30</v>
      </c>
      <c r="C71" s="56">
        <v>0</v>
      </c>
      <c r="D71" s="57">
        <v>0</v>
      </c>
      <c r="E71" s="64">
        <v>0</v>
      </c>
      <c r="F71" s="56">
        <v>0</v>
      </c>
      <c r="G71" s="57">
        <v>0</v>
      </c>
      <c r="H71" s="59">
        <v>0</v>
      </c>
      <c r="I71" s="57">
        <v>0</v>
      </c>
      <c r="J71" s="57">
        <v>0</v>
      </c>
      <c r="K71" s="56">
        <v>0</v>
      </c>
      <c r="L71" s="57">
        <v>0</v>
      </c>
      <c r="M71" s="59">
        <v>0</v>
      </c>
      <c r="N71" s="57">
        <v>0</v>
      </c>
      <c r="O71" s="57">
        <v>0</v>
      </c>
    </row>
    <row r="72" spans="1:15" s="50" customFormat="1" ht="22.5" customHeight="1">
      <c r="A72" s="96" t="s">
        <v>31</v>
      </c>
      <c r="B72" s="104" t="s">
        <v>32</v>
      </c>
      <c r="C72" s="69">
        <f>C67+C68+C70+C71+C69</f>
        <v>6422557</v>
      </c>
      <c r="D72" s="70">
        <f>D67+D68+D70+D71+D69</f>
        <v>6458601.17</v>
      </c>
      <c r="E72" s="71">
        <f t="shared" si="9"/>
        <v>100.56121214650177</v>
      </c>
      <c r="F72" s="69">
        <f>F67+F68+F70+F71+F69</f>
        <v>6422557</v>
      </c>
      <c r="G72" s="70">
        <f>G67+G68+G70+G71+G69</f>
        <v>6458601.17</v>
      </c>
      <c r="H72" s="72">
        <f t="shared" si="10"/>
        <v>100.56121214650177</v>
      </c>
      <c r="I72" s="70">
        <f>I67+I68+I70+I71+I69</f>
        <v>0</v>
      </c>
      <c r="J72" s="70">
        <f>J67+J68+J70+J71+J69</f>
        <v>0</v>
      </c>
      <c r="K72" s="69">
        <f>K67+K68+K70+K71+K69</f>
        <v>0</v>
      </c>
      <c r="L72" s="70">
        <f>L67+L68+L70+L71+L69</f>
        <v>0</v>
      </c>
      <c r="M72" s="72">
        <v>0</v>
      </c>
      <c r="N72" s="70">
        <f>N67+N68+N70+N71+N69</f>
        <v>0</v>
      </c>
      <c r="O72" s="70">
        <f>O67+O68+O70+O71+O69</f>
        <v>0</v>
      </c>
    </row>
    <row r="73" spans="1:15" s="18" customFormat="1" ht="12.75">
      <c r="A73" s="95"/>
      <c r="B73" s="107" t="s">
        <v>20</v>
      </c>
      <c r="C73" s="60">
        <v>403325</v>
      </c>
      <c r="D73" s="61">
        <v>328156.94</v>
      </c>
      <c r="E73" s="58">
        <f t="shared" si="9"/>
        <v>81.36290584516209</v>
      </c>
      <c r="F73" s="60">
        <v>403325</v>
      </c>
      <c r="G73" s="57">
        <f aca="true" t="shared" si="12" ref="G73:G83">D73-L73</f>
        <v>328156.94</v>
      </c>
      <c r="H73" s="58">
        <f t="shared" si="10"/>
        <v>81.36290584516209</v>
      </c>
      <c r="I73" s="61">
        <v>0</v>
      </c>
      <c r="J73" s="61">
        <v>0</v>
      </c>
      <c r="K73" s="60">
        <v>0</v>
      </c>
      <c r="L73" s="61">
        <v>0</v>
      </c>
      <c r="M73" s="73">
        <v>0</v>
      </c>
      <c r="N73" s="61">
        <v>0</v>
      </c>
      <c r="O73" s="61">
        <v>0</v>
      </c>
    </row>
    <row r="74" spans="1:15" s="18" customFormat="1" ht="23.25" customHeight="1">
      <c r="A74" s="95"/>
      <c r="B74" s="106" t="s">
        <v>21</v>
      </c>
      <c r="C74" s="60">
        <v>130000</v>
      </c>
      <c r="D74" s="61">
        <v>253581.22</v>
      </c>
      <c r="E74" s="58">
        <f t="shared" si="9"/>
        <v>195.06247692307693</v>
      </c>
      <c r="F74" s="60">
        <f>C74-K74</f>
        <v>130000</v>
      </c>
      <c r="G74" s="57">
        <f t="shared" si="12"/>
        <v>253581.22</v>
      </c>
      <c r="H74" s="58">
        <f t="shared" si="10"/>
        <v>195.06247692307693</v>
      </c>
      <c r="I74" s="61">
        <v>0</v>
      </c>
      <c r="J74" s="61">
        <v>0</v>
      </c>
      <c r="K74" s="60">
        <v>0</v>
      </c>
      <c r="L74" s="61">
        <v>0</v>
      </c>
      <c r="M74" s="73">
        <v>0</v>
      </c>
      <c r="N74" s="61">
        <v>0</v>
      </c>
      <c r="O74" s="61">
        <v>0</v>
      </c>
    </row>
    <row r="75" spans="1:15" ht="135" customHeight="1">
      <c r="A75" s="92"/>
      <c r="B75" s="99" t="s">
        <v>84</v>
      </c>
      <c r="C75" s="56">
        <v>148549</v>
      </c>
      <c r="D75" s="57">
        <v>148342.01</v>
      </c>
      <c r="E75" s="64">
        <f t="shared" si="9"/>
        <v>99.86065877252625</v>
      </c>
      <c r="F75" s="56">
        <v>6394</v>
      </c>
      <c r="G75" s="57">
        <f t="shared" si="12"/>
        <v>6187.010000000009</v>
      </c>
      <c r="H75" s="58">
        <f t="shared" si="10"/>
        <v>96.76274632467953</v>
      </c>
      <c r="I75" s="57">
        <v>0</v>
      </c>
      <c r="J75" s="57">
        <v>5258.96</v>
      </c>
      <c r="K75" s="56">
        <v>142155</v>
      </c>
      <c r="L75" s="57">
        <v>142155</v>
      </c>
      <c r="M75" s="59">
        <f>L75/K75*100</f>
        <v>100</v>
      </c>
      <c r="N75" s="57">
        <v>0</v>
      </c>
      <c r="O75" s="57">
        <v>106616</v>
      </c>
    </row>
    <row r="76" spans="1:15" s="14" customFormat="1" ht="24.75" customHeight="1">
      <c r="A76" s="94" t="s">
        <v>33</v>
      </c>
      <c r="B76" s="104" t="s">
        <v>34</v>
      </c>
      <c r="C76" s="69">
        <f>C73+C74+C75</f>
        <v>681874</v>
      </c>
      <c r="D76" s="70">
        <f>D73+D74+D75</f>
        <v>730080.17</v>
      </c>
      <c r="E76" s="71">
        <f t="shared" si="9"/>
        <v>107.06965949720917</v>
      </c>
      <c r="F76" s="69">
        <f>F73+F74+F75</f>
        <v>539719</v>
      </c>
      <c r="G76" s="70">
        <f>G73+G74+G75</f>
        <v>587925.17</v>
      </c>
      <c r="H76" s="72">
        <f t="shared" si="10"/>
        <v>108.93171631904752</v>
      </c>
      <c r="I76" s="70">
        <f>I73+I74+I75</f>
        <v>0</v>
      </c>
      <c r="J76" s="70">
        <f>J73+J74+J75</f>
        <v>5258.96</v>
      </c>
      <c r="K76" s="69">
        <f>K73+K74+K75</f>
        <v>142155</v>
      </c>
      <c r="L76" s="70">
        <f>L73+L74+L75</f>
        <v>142155</v>
      </c>
      <c r="M76" s="72">
        <f>L76/K76*100</f>
        <v>100</v>
      </c>
      <c r="N76" s="70">
        <f>N73+N74+N75</f>
        <v>0</v>
      </c>
      <c r="O76" s="70">
        <f>O73+O74+O75</f>
        <v>106616</v>
      </c>
    </row>
    <row r="77" spans="1:15" s="18" customFormat="1" ht="14.25" customHeight="1">
      <c r="A77" s="95"/>
      <c r="B77" s="106" t="s">
        <v>18</v>
      </c>
      <c r="C77" s="60">
        <v>110</v>
      </c>
      <c r="D77" s="61">
        <v>109.04</v>
      </c>
      <c r="E77" s="64">
        <f t="shared" si="9"/>
        <v>99.12727272727273</v>
      </c>
      <c r="F77" s="60">
        <v>110</v>
      </c>
      <c r="G77" s="57">
        <f t="shared" si="12"/>
        <v>109.04</v>
      </c>
      <c r="H77" s="64">
        <f t="shared" si="10"/>
        <v>99.12727272727273</v>
      </c>
      <c r="I77" s="61">
        <v>0</v>
      </c>
      <c r="J77" s="61">
        <v>0</v>
      </c>
      <c r="K77" s="60">
        <v>0</v>
      </c>
      <c r="L77" s="61">
        <v>0</v>
      </c>
      <c r="M77" s="73">
        <v>0</v>
      </c>
      <c r="N77" s="61">
        <v>0</v>
      </c>
      <c r="O77" s="61">
        <v>0</v>
      </c>
    </row>
    <row r="78" spans="1:15" ht="124.5" customHeight="1">
      <c r="A78" s="92"/>
      <c r="B78" s="99" t="s">
        <v>43</v>
      </c>
      <c r="C78" s="56">
        <v>1402495</v>
      </c>
      <c r="D78" s="57">
        <v>1311531.33</v>
      </c>
      <c r="E78" s="64">
        <f t="shared" si="9"/>
        <v>93.5141537046478</v>
      </c>
      <c r="F78" s="56">
        <f>C78-K78</f>
        <v>1402495</v>
      </c>
      <c r="G78" s="57">
        <f t="shared" si="12"/>
        <v>1311531.33</v>
      </c>
      <c r="H78" s="59">
        <f t="shared" si="10"/>
        <v>93.5141537046478</v>
      </c>
      <c r="I78" s="57">
        <v>1311531.33</v>
      </c>
      <c r="J78" s="57">
        <v>0</v>
      </c>
      <c r="K78" s="56">
        <v>0</v>
      </c>
      <c r="L78" s="57">
        <v>0</v>
      </c>
      <c r="M78" s="59">
        <v>0</v>
      </c>
      <c r="N78" s="57">
        <v>0</v>
      </c>
      <c r="O78" s="57">
        <v>0</v>
      </c>
    </row>
    <row r="79" spans="1:15" ht="66.75" customHeight="1">
      <c r="A79" s="92"/>
      <c r="B79" s="99" t="s">
        <v>61</v>
      </c>
      <c r="C79" s="56">
        <v>142895</v>
      </c>
      <c r="D79" s="57">
        <v>142895</v>
      </c>
      <c r="E79" s="64">
        <f t="shared" si="9"/>
        <v>100</v>
      </c>
      <c r="F79" s="56">
        <f>C79-K79</f>
        <v>142895</v>
      </c>
      <c r="G79" s="57">
        <f t="shared" si="12"/>
        <v>142895</v>
      </c>
      <c r="H79" s="59">
        <f t="shared" si="10"/>
        <v>100</v>
      </c>
      <c r="I79" s="57">
        <v>142895</v>
      </c>
      <c r="J79" s="57">
        <v>0</v>
      </c>
      <c r="K79" s="56">
        <v>0</v>
      </c>
      <c r="L79" s="57">
        <v>0</v>
      </c>
      <c r="M79" s="59">
        <v>0</v>
      </c>
      <c r="N79" s="57">
        <v>0</v>
      </c>
      <c r="O79" s="57">
        <v>0</v>
      </c>
    </row>
    <row r="80" spans="1:15" ht="114" customHeight="1">
      <c r="A80" s="92"/>
      <c r="B80" s="99" t="s">
        <v>65</v>
      </c>
      <c r="C80" s="56">
        <v>8000</v>
      </c>
      <c r="D80" s="57">
        <v>5300.96</v>
      </c>
      <c r="E80" s="58">
        <f t="shared" si="9"/>
        <v>66.262</v>
      </c>
      <c r="F80" s="56">
        <f>C80-K80</f>
        <v>8000</v>
      </c>
      <c r="G80" s="57">
        <f t="shared" si="12"/>
        <v>5300.96</v>
      </c>
      <c r="H80" s="58">
        <f t="shared" si="10"/>
        <v>66.262</v>
      </c>
      <c r="I80" s="57">
        <v>0</v>
      </c>
      <c r="J80" s="57">
        <v>0</v>
      </c>
      <c r="K80" s="56">
        <v>0</v>
      </c>
      <c r="L80" s="57">
        <v>0</v>
      </c>
      <c r="M80" s="59">
        <v>0</v>
      </c>
      <c r="N80" s="57">
        <v>0</v>
      </c>
      <c r="O80" s="57">
        <v>0</v>
      </c>
    </row>
    <row r="81" spans="1:15" ht="168.75" customHeight="1">
      <c r="A81" s="92"/>
      <c r="B81" s="99" t="s">
        <v>83</v>
      </c>
      <c r="C81" s="56">
        <v>1152</v>
      </c>
      <c r="D81" s="57">
        <v>1152</v>
      </c>
      <c r="E81" s="64">
        <f t="shared" si="9"/>
        <v>100</v>
      </c>
      <c r="F81" s="56">
        <f>C81-K81</f>
        <v>1152</v>
      </c>
      <c r="G81" s="57">
        <f t="shared" si="12"/>
        <v>1152</v>
      </c>
      <c r="H81" s="64">
        <f>G81/F81*100</f>
        <v>100</v>
      </c>
      <c r="I81" s="57">
        <v>0</v>
      </c>
      <c r="J81" s="57">
        <v>0</v>
      </c>
      <c r="K81" s="56">
        <v>0</v>
      </c>
      <c r="L81" s="57">
        <v>0</v>
      </c>
      <c r="M81" s="59">
        <v>0</v>
      </c>
      <c r="N81" s="57">
        <v>0</v>
      </c>
      <c r="O81" s="57">
        <v>0</v>
      </c>
    </row>
    <row r="82" spans="1:15" s="14" customFormat="1" ht="24" customHeight="1">
      <c r="A82" s="94" t="s">
        <v>35</v>
      </c>
      <c r="B82" s="104" t="s">
        <v>36</v>
      </c>
      <c r="C82" s="69">
        <f>C77+C78+C79+C80+C81</f>
        <v>1554652</v>
      </c>
      <c r="D82" s="70">
        <f>D77+D78+D79+D80+D81</f>
        <v>1460988.33</v>
      </c>
      <c r="E82" s="71">
        <f aca="true" t="shared" si="13" ref="E82:E101">D82/C82*100</f>
        <v>93.97526456081489</v>
      </c>
      <c r="F82" s="69">
        <f>F77+F78+F79+F80+F81</f>
        <v>1554652</v>
      </c>
      <c r="G82" s="70">
        <f>G77+G78+G79+G80+G81</f>
        <v>1460988.33</v>
      </c>
      <c r="H82" s="71">
        <f>G82/F82*100</f>
        <v>93.97526456081489</v>
      </c>
      <c r="I82" s="70">
        <f>I77+I78+I79+I80+I81</f>
        <v>1454426.33</v>
      </c>
      <c r="J82" s="70">
        <f>J78+J79+J80</f>
        <v>0</v>
      </c>
      <c r="K82" s="69">
        <f>K77+K78+K79+K80+K81</f>
        <v>0</v>
      </c>
      <c r="L82" s="70">
        <f>L77+L78+L79+L80+L81</f>
        <v>0</v>
      </c>
      <c r="M82" s="71">
        <v>0</v>
      </c>
      <c r="N82" s="70">
        <f>N77+N78+N79+N80+N81</f>
        <v>0</v>
      </c>
      <c r="O82" s="70">
        <f>O77+O78+O79+O80+O81</f>
        <v>0</v>
      </c>
    </row>
    <row r="83" spans="1:15" ht="57" customHeight="1">
      <c r="A83" s="92"/>
      <c r="B83" s="99" t="s">
        <v>61</v>
      </c>
      <c r="C83" s="56">
        <v>11832</v>
      </c>
      <c r="D83" s="57">
        <v>11832</v>
      </c>
      <c r="E83" s="64">
        <f t="shared" si="13"/>
        <v>100</v>
      </c>
      <c r="F83" s="56">
        <f>C83-K83</f>
        <v>11832</v>
      </c>
      <c r="G83" s="57">
        <f t="shared" si="12"/>
        <v>11832</v>
      </c>
      <c r="H83" s="64">
        <f>G83/F83*100</f>
        <v>100</v>
      </c>
      <c r="I83" s="57">
        <v>11832</v>
      </c>
      <c r="J83" s="57">
        <v>0</v>
      </c>
      <c r="K83" s="56">
        <v>0</v>
      </c>
      <c r="L83" s="57">
        <v>0</v>
      </c>
      <c r="M83" s="64">
        <v>0</v>
      </c>
      <c r="N83" s="57">
        <v>0</v>
      </c>
      <c r="O83" s="57">
        <v>0</v>
      </c>
    </row>
    <row r="84" spans="1:15" s="14" customFormat="1" ht="24.75" customHeight="1">
      <c r="A84" s="94" t="s">
        <v>37</v>
      </c>
      <c r="B84" s="104" t="s">
        <v>62</v>
      </c>
      <c r="C84" s="74">
        <f>C83</f>
        <v>11832</v>
      </c>
      <c r="D84" s="75">
        <f>D83</f>
        <v>11832</v>
      </c>
      <c r="E84" s="71">
        <f t="shared" si="13"/>
        <v>100</v>
      </c>
      <c r="F84" s="74">
        <f>F83</f>
        <v>11832</v>
      </c>
      <c r="G84" s="75">
        <f>G83</f>
        <v>11832</v>
      </c>
      <c r="H84" s="71">
        <f>G84/F84*100</f>
        <v>100</v>
      </c>
      <c r="I84" s="75">
        <f>I83</f>
        <v>11832</v>
      </c>
      <c r="J84" s="75">
        <f>J83</f>
        <v>0</v>
      </c>
      <c r="K84" s="74">
        <f>K83</f>
        <v>0</v>
      </c>
      <c r="L84" s="75">
        <f>L83</f>
        <v>0</v>
      </c>
      <c r="M84" s="71">
        <v>0</v>
      </c>
      <c r="N84" s="75">
        <f>N83</f>
        <v>0</v>
      </c>
      <c r="O84" s="75">
        <f>O83</f>
        <v>0</v>
      </c>
    </row>
    <row r="85" spans="1:15" s="2" customFormat="1" ht="47.25" customHeight="1" hidden="1">
      <c r="A85" s="92"/>
      <c r="B85" s="99" t="s">
        <v>74</v>
      </c>
      <c r="C85" s="56">
        <v>0</v>
      </c>
      <c r="D85" s="57">
        <v>0</v>
      </c>
      <c r="E85" s="64">
        <v>0</v>
      </c>
      <c r="F85" s="56">
        <v>0</v>
      </c>
      <c r="G85" s="57">
        <v>0</v>
      </c>
      <c r="H85" s="59">
        <v>0</v>
      </c>
      <c r="I85" s="57">
        <v>0</v>
      </c>
      <c r="J85" s="57">
        <v>0</v>
      </c>
      <c r="K85" s="56">
        <v>0</v>
      </c>
      <c r="L85" s="57">
        <v>0</v>
      </c>
      <c r="M85" s="59">
        <v>0</v>
      </c>
      <c r="N85" s="57">
        <v>0</v>
      </c>
      <c r="O85" s="57">
        <v>0</v>
      </c>
    </row>
    <row r="86" spans="1:15" s="18" customFormat="1" ht="57" customHeight="1">
      <c r="A86" s="95"/>
      <c r="B86" s="106" t="s">
        <v>38</v>
      </c>
      <c r="C86" s="76">
        <v>33000</v>
      </c>
      <c r="D86" s="77">
        <v>35827.31</v>
      </c>
      <c r="E86" s="64">
        <f t="shared" si="13"/>
        <v>108.56760606060605</v>
      </c>
      <c r="F86" s="56">
        <v>33000</v>
      </c>
      <c r="G86" s="57">
        <f aca="true" t="shared" si="14" ref="G86:G91">D86-L86</f>
        <v>35827.31</v>
      </c>
      <c r="H86" s="64">
        <f>G86/F86*100</f>
        <v>108.56760606060605</v>
      </c>
      <c r="I86" s="77">
        <v>0</v>
      </c>
      <c r="J86" s="77">
        <v>0</v>
      </c>
      <c r="K86" s="76">
        <v>0</v>
      </c>
      <c r="L86" s="77">
        <v>0</v>
      </c>
      <c r="M86" s="58">
        <v>0</v>
      </c>
      <c r="N86" s="77">
        <v>0</v>
      </c>
      <c r="O86" s="77">
        <v>0</v>
      </c>
    </row>
    <row r="87" spans="1:15" s="18" customFormat="1" ht="45" customHeight="1">
      <c r="A87" s="95"/>
      <c r="B87" s="106" t="s">
        <v>46</v>
      </c>
      <c r="C87" s="76">
        <v>0</v>
      </c>
      <c r="D87" s="77">
        <v>9500</v>
      </c>
      <c r="E87" s="64">
        <v>0</v>
      </c>
      <c r="F87" s="56">
        <v>0</v>
      </c>
      <c r="G87" s="57">
        <f t="shared" si="14"/>
        <v>0</v>
      </c>
      <c r="H87" s="64">
        <v>0</v>
      </c>
      <c r="I87" s="77">
        <v>0</v>
      </c>
      <c r="J87" s="77">
        <v>0</v>
      </c>
      <c r="K87" s="76">
        <v>0</v>
      </c>
      <c r="L87" s="77">
        <v>9500</v>
      </c>
      <c r="M87" s="58">
        <v>0</v>
      </c>
      <c r="N87" s="77">
        <v>0</v>
      </c>
      <c r="O87" s="77">
        <v>0</v>
      </c>
    </row>
    <row r="88" spans="1:15" s="18" customFormat="1" ht="35.25" customHeight="1">
      <c r="A88" s="95"/>
      <c r="B88" s="106" t="s">
        <v>63</v>
      </c>
      <c r="C88" s="76">
        <v>0</v>
      </c>
      <c r="D88" s="77">
        <v>450</v>
      </c>
      <c r="E88" s="64">
        <v>0</v>
      </c>
      <c r="F88" s="56">
        <v>0</v>
      </c>
      <c r="G88" s="57">
        <f t="shared" si="14"/>
        <v>450</v>
      </c>
      <c r="H88" s="64">
        <v>0</v>
      </c>
      <c r="I88" s="77">
        <v>0</v>
      </c>
      <c r="J88" s="77">
        <v>0</v>
      </c>
      <c r="K88" s="76">
        <v>0</v>
      </c>
      <c r="L88" s="77">
        <v>0</v>
      </c>
      <c r="M88" s="58">
        <v>0</v>
      </c>
      <c r="N88" s="77">
        <v>0</v>
      </c>
      <c r="O88" s="77">
        <v>0</v>
      </c>
    </row>
    <row r="89" spans="1:15" s="18" customFormat="1" ht="23.25" customHeight="1">
      <c r="A89" s="95"/>
      <c r="B89" s="106" t="s">
        <v>21</v>
      </c>
      <c r="C89" s="76">
        <v>5000</v>
      </c>
      <c r="D89" s="77">
        <v>5000</v>
      </c>
      <c r="E89" s="64">
        <f>D89/C89*100</f>
        <v>100</v>
      </c>
      <c r="F89" s="56">
        <v>5000</v>
      </c>
      <c r="G89" s="57">
        <f t="shared" si="14"/>
        <v>5000</v>
      </c>
      <c r="H89" s="64">
        <f>G89/F89*100</f>
        <v>100</v>
      </c>
      <c r="I89" s="77">
        <v>0</v>
      </c>
      <c r="J89" s="77">
        <v>0</v>
      </c>
      <c r="K89" s="76">
        <v>0</v>
      </c>
      <c r="L89" s="77">
        <v>0</v>
      </c>
      <c r="M89" s="58">
        <v>0</v>
      </c>
      <c r="N89" s="77">
        <v>0</v>
      </c>
      <c r="O89" s="77">
        <v>0</v>
      </c>
    </row>
    <row r="90" spans="1:15" s="18" customFormat="1" ht="125.25" customHeight="1">
      <c r="A90" s="95"/>
      <c r="B90" s="106" t="s">
        <v>91</v>
      </c>
      <c r="C90" s="76">
        <v>77604</v>
      </c>
      <c r="D90" s="77">
        <v>77603.5</v>
      </c>
      <c r="E90" s="64">
        <f>D90/C90*100</f>
        <v>99.99935570331427</v>
      </c>
      <c r="F90" s="56">
        <v>77604</v>
      </c>
      <c r="G90" s="57">
        <f t="shared" si="14"/>
        <v>77603.5</v>
      </c>
      <c r="H90" s="64">
        <f>G90/F90*100</f>
        <v>99.99935570331427</v>
      </c>
      <c r="I90" s="77">
        <v>0</v>
      </c>
      <c r="J90" s="77">
        <v>0</v>
      </c>
      <c r="K90" s="76">
        <v>0</v>
      </c>
      <c r="L90" s="77">
        <v>0</v>
      </c>
      <c r="M90" s="58">
        <v>0</v>
      </c>
      <c r="N90" s="77">
        <v>0</v>
      </c>
      <c r="O90" s="77">
        <v>0</v>
      </c>
    </row>
    <row r="91" spans="1:15" ht="123.75" customHeight="1">
      <c r="A91" s="92"/>
      <c r="B91" s="99" t="s">
        <v>77</v>
      </c>
      <c r="C91" s="76">
        <v>4000</v>
      </c>
      <c r="D91" s="77">
        <v>4000</v>
      </c>
      <c r="E91" s="64">
        <f t="shared" si="13"/>
        <v>100</v>
      </c>
      <c r="F91" s="56">
        <v>0</v>
      </c>
      <c r="G91" s="57">
        <f t="shared" si="14"/>
        <v>0</v>
      </c>
      <c r="H91" s="64">
        <v>0</v>
      </c>
      <c r="I91" s="57">
        <v>0</v>
      </c>
      <c r="J91" s="57">
        <v>0</v>
      </c>
      <c r="K91" s="56">
        <v>4000</v>
      </c>
      <c r="L91" s="57">
        <v>4000</v>
      </c>
      <c r="M91" s="64">
        <f>L91/K91*100</f>
        <v>100</v>
      </c>
      <c r="N91" s="57">
        <v>0</v>
      </c>
      <c r="O91" s="57">
        <v>0</v>
      </c>
    </row>
    <row r="92" spans="1:15" ht="25.5" customHeight="1" hidden="1">
      <c r="A92" s="92"/>
      <c r="B92" s="99" t="s">
        <v>21</v>
      </c>
      <c r="C92" s="76">
        <v>0</v>
      </c>
      <c r="D92" s="77">
        <v>0</v>
      </c>
      <c r="E92" s="64">
        <v>0</v>
      </c>
      <c r="F92" s="56">
        <f>C92-K92</f>
        <v>0</v>
      </c>
      <c r="G92" s="57">
        <v>0</v>
      </c>
      <c r="H92" s="64">
        <v>0</v>
      </c>
      <c r="I92" s="57">
        <v>0</v>
      </c>
      <c r="J92" s="57">
        <v>0</v>
      </c>
      <c r="K92" s="56">
        <v>0</v>
      </c>
      <c r="L92" s="57">
        <v>0</v>
      </c>
      <c r="M92" s="59">
        <v>0</v>
      </c>
      <c r="N92" s="57">
        <v>0</v>
      </c>
      <c r="O92" s="57">
        <v>0</v>
      </c>
    </row>
    <row r="93" spans="1:15" s="2" customFormat="1" ht="95.25" customHeight="1" hidden="1">
      <c r="A93" s="97"/>
      <c r="B93" s="108" t="s">
        <v>75</v>
      </c>
      <c r="C93" s="78">
        <v>0</v>
      </c>
      <c r="D93" s="79">
        <v>0</v>
      </c>
      <c r="E93" s="80">
        <v>100</v>
      </c>
      <c r="F93" s="81">
        <v>0</v>
      </c>
      <c r="G93" s="82">
        <v>0</v>
      </c>
      <c r="H93" s="80">
        <v>100</v>
      </c>
      <c r="I93" s="79">
        <v>0</v>
      </c>
      <c r="J93" s="79">
        <v>0</v>
      </c>
      <c r="K93" s="78">
        <v>0</v>
      </c>
      <c r="L93" s="79">
        <v>0</v>
      </c>
      <c r="M93" s="80">
        <v>0</v>
      </c>
      <c r="N93" s="79">
        <v>0</v>
      </c>
      <c r="O93" s="79">
        <v>0</v>
      </c>
    </row>
    <row r="94" spans="1:15" s="45" customFormat="1" ht="47.25" customHeight="1">
      <c r="A94" s="94" t="s">
        <v>39</v>
      </c>
      <c r="B94" s="104" t="s">
        <v>64</v>
      </c>
      <c r="C94" s="74">
        <f>C86+C87+C88+C89+C90+C91</f>
        <v>119604</v>
      </c>
      <c r="D94" s="75">
        <f>D86+D87+D88+D89+D90+D91</f>
        <v>132380.81</v>
      </c>
      <c r="E94" s="71">
        <f t="shared" si="13"/>
        <v>110.68259422761781</v>
      </c>
      <c r="F94" s="74">
        <f>F86+F87+F88+F89+F90+F91</f>
        <v>115604</v>
      </c>
      <c r="G94" s="75">
        <f>G86+G87+G88+G89+G90+G91</f>
        <v>118880.81</v>
      </c>
      <c r="H94" s="71">
        <f>G94/F94*100</f>
        <v>102.83451264662122</v>
      </c>
      <c r="I94" s="75">
        <f>I86+I87+I88+I89+I90+I91</f>
        <v>0</v>
      </c>
      <c r="J94" s="75">
        <f>J86+J87+J88+J89+J90+J91</f>
        <v>0</v>
      </c>
      <c r="K94" s="74">
        <f>K86+K87+K88+K89+K90+K91</f>
        <v>4000</v>
      </c>
      <c r="L94" s="75">
        <f>L86+L87+L88+L89+L90+L91</f>
        <v>13500</v>
      </c>
      <c r="M94" s="71">
        <f>L94/K94*100</f>
        <v>337.5</v>
      </c>
      <c r="N94" s="75">
        <f>N86+N87+N88+N89+N90+N91</f>
        <v>0</v>
      </c>
      <c r="O94" s="75">
        <f>O86+O87+O88+O89+O90+O91</f>
        <v>0</v>
      </c>
    </row>
    <row r="95" spans="1:15" s="2" customFormat="1" ht="131.25" customHeight="1" hidden="1">
      <c r="A95" s="92"/>
      <c r="B95" s="99" t="s">
        <v>76</v>
      </c>
      <c r="C95" s="56">
        <v>0</v>
      </c>
      <c r="D95" s="57">
        <v>0</v>
      </c>
      <c r="E95" s="64" t="e">
        <f t="shared" si="13"/>
        <v>#DIV/0!</v>
      </c>
      <c r="F95" s="56">
        <f>C95-K95</f>
        <v>0</v>
      </c>
      <c r="G95" s="57">
        <f>D95-L95</f>
        <v>0</v>
      </c>
      <c r="H95" s="59" t="e">
        <f>G95/F95*100</f>
        <v>#DIV/0!</v>
      </c>
      <c r="I95" s="57">
        <v>0</v>
      </c>
      <c r="J95" s="57">
        <v>0</v>
      </c>
      <c r="K95" s="56">
        <v>0</v>
      </c>
      <c r="L95" s="57">
        <v>0</v>
      </c>
      <c r="M95" s="59">
        <v>0</v>
      </c>
      <c r="N95" s="57">
        <v>0</v>
      </c>
      <c r="O95" s="57">
        <v>0</v>
      </c>
    </row>
    <row r="96" spans="1:15" s="45" customFormat="1" ht="12" customHeight="1" hidden="1">
      <c r="A96" s="94"/>
      <c r="B96" s="106" t="s">
        <v>18</v>
      </c>
      <c r="C96" s="76">
        <v>0</v>
      </c>
      <c r="D96" s="77">
        <v>0</v>
      </c>
      <c r="E96" s="58">
        <v>0</v>
      </c>
      <c r="F96" s="76">
        <v>0</v>
      </c>
      <c r="G96" s="77">
        <v>0</v>
      </c>
      <c r="H96" s="58">
        <v>0</v>
      </c>
      <c r="I96" s="77">
        <v>0</v>
      </c>
      <c r="J96" s="77">
        <v>0</v>
      </c>
      <c r="K96" s="76">
        <v>0</v>
      </c>
      <c r="L96" s="77">
        <v>0</v>
      </c>
      <c r="M96" s="58">
        <v>0</v>
      </c>
      <c r="N96" s="77">
        <v>0</v>
      </c>
      <c r="O96" s="77">
        <v>0</v>
      </c>
    </row>
    <row r="97" spans="1:15" s="2" customFormat="1" ht="22.5" customHeight="1" hidden="1">
      <c r="A97" s="94"/>
      <c r="B97" s="106" t="s">
        <v>21</v>
      </c>
      <c r="C97" s="76">
        <v>0</v>
      </c>
      <c r="D97" s="77">
        <v>0</v>
      </c>
      <c r="E97" s="58">
        <v>0</v>
      </c>
      <c r="F97" s="76">
        <v>0</v>
      </c>
      <c r="G97" s="77">
        <v>0</v>
      </c>
      <c r="H97" s="58">
        <v>0</v>
      </c>
      <c r="I97" s="77">
        <v>0</v>
      </c>
      <c r="J97" s="77">
        <v>0</v>
      </c>
      <c r="K97" s="76">
        <v>0</v>
      </c>
      <c r="L97" s="77">
        <v>0</v>
      </c>
      <c r="M97" s="58">
        <v>0</v>
      </c>
      <c r="N97" s="77">
        <v>0</v>
      </c>
      <c r="O97" s="57">
        <v>0</v>
      </c>
    </row>
    <row r="98" spans="1:15" s="16" customFormat="1" ht="24" customHeight="1" hidden="1">
      <c r="A98" s="94" t="s">
        <v>69</v>
      </c>
      <c r="B98" s="104" t="s">
        <v>70</v>
      </c>
      <c r="C98" s="69">
        <f>C95</f>
        <v>0</v>
      </c>
      <c r="D98" s="70">
        <v>0</v>
      </c>
      <c r="E98" s="71">
        <v>102.9</v>
      </c>
      <c r="F98" s="69">
        <f>F95</f>
        <v>0</v>
      </c>
      <c r="G98" s="70">
        <v>0</v>
      </c>
      <c r="H98" s="72" t="e">
        <f>G98/F98*100</f>
        <v>#DIV/0!</v>
      </c>
      <c r="I98" s="70">
        <f>I95</f>
        <v>0</v>
      </c>
      <c r="J98" s="70">
        <f>J95</f>
        <v>0</v>
      </c>
      <c r="K98" s="69">
        <f>K95</f>
        <v>0</v>
      </c>
      <c r="L98" s="70">
        <f>L95</f>
        <v>0</v>
      </c>
      <c r="M98" s="72">
        <v>0</v>
      </c>
      <c r="N98" s="70">
        <f>N95</f>
        <v>0</v>
      </c>
      <c r="O98" s="70">
        <f>O95</f>
        <v>0</v>
      </c>
    </row>
    <row r="99" spans="1:15" s="16" customFormat="1" ht="90.75" customHeight="1">
      <c r="A99" s="98"/>
      <c r="B99" s="106" t="s">
        <v>73</v>
      </c>
      <c r="C99" s="83">
        <v>4585</v>
      </c>
      <c r="D99" s="84">
        <v>4585.53</v>
      </c>
      <c r="E99" s="64">
        <f t="shared" si="13"/>
        <v>100.01155943293347</v>
      </c>
      <c r="F99" s="83">
        <v>4585</v>
      </c>
      <c r="G99" s="57">
        <f>D99-L99</f>
        <v>4585.53</v>
      </c>
      <c r="H99" s="64">
        <f>G99/F99*100</f>
        <v>100.01155943293347</v>
      </c>
      <c r="I99" s="84">
        <v>0</v>
      </c>
      <c r="J99" s="84">
        <v>0</v>
      </c>
      <c r="K99" s="83">
        <v>0</v>
      </c>
      <c r="L99" s="84">
        <v>0</v>
      </c>
      <c r="M99" s="73">
        <v>0</v>
      </c>
      <c r="N99" s="84">
        <v>0</v>
      </c>
      <c r="O99" s="85">
        <v>0</v>
      </c>
    </row>
    <row r="100" spans="1:15" s="16" customFormat="1" ht="35.25" customHeight="1">
      <c r="A100" s="94" t="s">
        <v>71</v>
      </c>
      <c r="B100" s="109" t="s">
        <v>72</v>
      </c>
      <c r="C100" s="86">
        <f>C99</f>
        <v>4585</v>
      </c>
      <c r="D100" s="85">
        <f>D99</f>
        <v>4585.53</v>
      </c>
      <c r="E100" s="71">
        <f t="shared" si="13"/>
        <v>100.01155943293347</v>
      </c>
      <c r="F100" s="86">
        <f>F99</f>
        <v>4585</v>
      </c>
      <c r="G100" s="85">
        <f>G99</f>
        <v>4585.53</v>
      </c>
      <c r="H100" s="71">
        <f>G100/F100*100</f>
        <v>100.01155943293347</v>
      </c>
      <c r="I100" s="85">
        <v>0</v>
      </c>
      <c r="J100" s="85">
        <v>0</v>
      </c>
      <c r="K100" s="86">
        <v>0</v>
      </c>
      <c r="L100" s="85">
        <v>0</v>
      </c>
      <c r="M100" s="72">
        <v>0</v>
      </c>
      <c r="N100" s="85">
        <v>0</v>
      </c>
      <c r="O100" s="85">
        <v>0</v>
      </c>
    </row>
    <row r="101" spans="1:15" s="16" customFormat="1" ht="12">
      <c r="A101" s="98"/>
      <c r="B101" s="55" t="s">
        <v>40</v>
      </c>
      <c r="C101" s="87">
        <f>C16+C26+C31+C33+C41+C43+C48+C66+C72+C76+C82+C84+C94+C100</f>
        <v>21591224</v>
      </c>
      <c r="D101" s="88">
        <f>D16+D26+D31+D33+D41+D43+D48+D66+D72+D76+D82+D84+D94+D100</f>
        <v>23666909.470000003</v>
      </c>
      <c r="E101" s="71">
        <f t="shared" si="13"/>
        <v>109.61356090789481</v>
      </c>
      <c r="F101" s="87">
        <f>F16+F26+F31+F33+F41+F43+F48+F66+F72+F76+F82+F84+F94+F100</f>
        <v>18471965</v>
      </c>
      <c r="G101" s="88">
        <f>G16+G26+G31+G33+G41+G43+G48+G66+G72+G76+G82+G84+G94+G100</f>
        <v>20357256.77</v>
      </c>
      <c r="H101" s="71">
        <f>G101/F101*100</f>
        <v>110.20623290483714</v>
      </c>
      <c r="I101" s="88">
        <f>I16+I26+I31+I33+I41+I43+I48+I66+I72+I76+I82+I84+I94+I100</f>
        <v>1758891.4500000002</v>
      </c>
      <c r="J101" s="88">
        <f>J76+J98</f>
        <v>5258.96</v>
      </c>
      <c r="K101" s="87">
        <f>K16+K26+K31+K33+K41+K43+K48+K66+K72+K76+K82+K84+K94+K100</f>
        <v>3119259</v>
      </c>
      <c r="L101" s="88">
        <f>L16+L26+L31+L33+L41+L43+L48+L66+L72+L76+L82+L84+L94+L100</f>
        <v>3309652.7</v>
      </c>
      <c r="M101" s="71">
        <f>L101/K101*100</f>
        <v>106.10381183479795</v>
      </c>
      <c r="N101" s="88">
        <f>N16+N26+N31+N33+N41+N43+N48+N66+N72+N76+N82+N84+N94+N100</f>
        <v>120000</v>
      </c>
      <c r="O101" s="88">
        <f>O16+O26+O31+O33+O41+O43+O48+O66+O72+O76+O82+O84+O94+O100</f>
        <v>1867346</v>
      </c>
    </row>
  </sheetData>
  <sheetProtection/>
  <mergeCells count="12">
    <mergeCell ref="L9:L10"/>
    <mergeCell ref="N9:O9"/>
    <mergeCell ref="G4:I4"/>
    <mergeCell ref="B4:D4"/>
    <mergeCell ref="C6:E6"/>
    <mergeCell ref="H7:O7"/>
    <mergeCell ref="A8:A10"/>
    <mergeCell ref="B8:B10"/>
    <mergeCell ref="C8:E10"/>
    <mergeCell ref="H8:O8"/>
    <mergeCell ref="H9:H10"/>
    <mergeCell ref="I9:J9"/>
  </mergeCells>
  <printOptions/>
  <pageMargins left="0.11811023622047245" right="0" top="0.3937007874015748" bottom="0.3937007874015748" header="0" footer="0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User</cp:lastModifiedBy>
  <cp:lastPrinted>2013-02-22T08:17:17Z</cp:lastPrinted>
  <dcterms:created xsi:type="dcterms:W3CDTF">2010-08-02T05:27:26Z</dcterms:created>
  <dcterms:modified xsi:type="dcterms:W3CDTF">2016-03-04T09:57:47Z</dcterms:modified>
  <cp:category/>
  <cp:version/>
  <cp:contentType/>
  <cp:contentStatus/>
</cp:coreProperties>
</file>