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tabRatio="884" firstSheet="4" activeTab="4"/>
  </bookViews>
  <sheets>
    <sheet name="Zał. nr 1" sheetId="1" state="hidden" r:id="rId1"/>
    <sheet name="Zał. nr 2" sheetId="2" state="hidden" r:id="rId2"/>
    <sheet name="Zał. nr 2a" sheetId="3" state="hidden" r:id="rId3"/>
    <sheet name="Zał. nr 2b" sheetId="4" state="hidden" r:id="rId4"/>
    <sheet name="Zał. nr 3" sheetId="5" r:id="rId5"/>
    <sheet name="Zał. nr 4" sheetId="6" state="hidden" r:id="rId6"/>
    <sheet name="ALKOHOL" sheetId="7" state="hidden" r:id="rId7"/>
    <sheet name="Narkomania" sheetId="8" state="hidden" r:id="rId8"/>
    <sheet name="Zał. nr 5" sheetId="9" state="hidden" r:id="rId9"/>
    <sheet name="Zał. nr 6" sheetId="10" state="hidden" r:id="rId10"/>
    <sheet name="Arkusz9" sheetId="11" state="hidden" r:id="rId11"/>
    <sheet name="Arkusz13" sheetId="12" state="hidden" r:id="rId12"/>
    <sheet name="Arkusz15" sheetId="13" state="hidden" r:id="rId13"/>
    <sheet name="Zał. nr 7" sheetId="14" state="hidden" r:id="rId14"/>
    <sheet name="Zał. nr 8" sheetId="15" state="hidden" r:id="rId15"/>
    <sheet name="Zał. nr 9" sheetId="16" state="hidden" r:id="rId16"/>
    <sheet name="Porozumienia" sheetId="17" state="hidden" r:id="rId17"/>
    <sheet name="Arkusz18" sheetId="18" state="hidden" r:id="rId18"/>
    <sheet name="Zał. nr 11" sheetId="19" state="hidden" r:id="rId19"/>
    <sheet name="Arkusz20" sheetId="20" state="hidden" r:id="rId20"/>
    <sheet name="Zał. nr 12" sheetId="21" state="hidden" r:id="rId21"/>
    <sheet name="Zał. nr 13" sheetId="22" state="hidden" r:id="rId22"/>
    <sheet name="Zał. nr 14" sheetId="23" state="hidden" r:id="rId23"/>
    <sheet name="Prognoza długu" sheetId="24" state="hidden" r:id="rId24"/>
  </sheets>
  <definedNames>
    <definedName name="_xlnm.Print_Area" localSheetId="1">'Zał. nr 2'!$A$2:$F$115</definedName>
    <definedName name="_xlnm.Print_Area" localSheetId="14">'Zał. nr 8'!$A$1:$K$30</definedName>
  </definedNames>
  <calcPr fullCalcOnLoad="1"/>
</workbook>
</file>

<file path=xl/sharedStrings.xml><?xml version="1.0" encoding="utf-8"?>
<sst xmlns="http://schemas.openxmlformats.org/spreadsheetml/2006/main" count="1344" uniqueCount="585">
  <si>
    <t>Dział</t>
  </si>
  <si>
    <t>Ogółem</t>
  </si>
  <si>
    <t>w tym :</t>
  </si>
  <si>
    <t>bieżące</t>
  </si>
  <si>
    <t>dotacje</t>
  </si>
  <si>
    <t>środki europejskie i inne środki pochodzące ze źródeł zagranicznych, niepodlegające zwrotowi</t>
  </si>
  <si>
    <t>* nazwa źródła dochodów wg nazw paragrafów</t>
  </si>
  <si>
    <t>DOCHODY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</si>
  <si>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</si>
  <si>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</si>
  <si>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</si>
  <si>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</si>
  <si>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</si>
  <si>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</si>
  <si>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</si>
  <si>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</si>
  <si>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</si>
  <si>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</si>
  <si>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</si>
  <si>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</si>
  <si>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</si>
  <si>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</si>
  <si>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MAJĄTKOWE</t>
  </si>
  <si>
    <t>w tym na:</t>
  </si>
  <si>
    <t>Inwestycje i zakupy inwestycyjne</t>
  </si>
  <si>
    <t>Zakup i objęcie akcji i udziałów</t>
  </si>
  <si>
    <t>Dochody ogółem</t>
  </si>
  <si>
    <t>Źródło dochodów*</t>
  </si>
  <si>
    <t>Wydatki ogółem</t>
  </si>
  <si>
    <t xml:space="preserve">                                  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</si>
  <si>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</si>
  <si>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 xml:space="preserve">                Załącznik nr 2 do uchwały budżetowej</t>
  </si>
  <si>
    <t xml:space="preserve">   Załącznik nr 1 do uchwały budżetowej</t>
  </si>
  <si>
    <t xml:space="preserve">     DOCHODY</t>
  </si>
  <si>
    <t xml:space="preserve">       Załącznik nr 2a do uchwały budżetowej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</si>
  <si>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</si>
  <si>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</si>
  <si>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</si>
  <si>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</si>
  <si>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</si>
  <si>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</si>
  <si>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</si>
  <si>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</si>
  <si>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</si>
  <si>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</si>
  <si>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</si>
  <si>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</si>
  <si>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</si>
  <si>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</si>
  <si>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</si>
  <si>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</si>
  <si>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</si>
  <si>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</si>
  <si>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</si>
  <si>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</si>
  <si>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</si>
  <si>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</si>
  <si>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</si>
  <si>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</si>
  <si>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</si>
  <si>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</si>
  <si>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</si>
  <si>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</si>
  <si>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</si>
  <si>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</si>
  <si>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</si>
  <si>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</si>
  <si>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</si>
  <si>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</si>
  <si>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</si>
  <si>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</si>
  <si>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</si>
  <si>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</si>
  <si>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</si>
  <si>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</si>
  <si>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</si>
  <si>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                                                                                     Załącznik nr 3 do uchwały budżetowej</t>
  </si>
  <si>
    <t>Dotacje
ogółem</t>
  </si>
  <si>
    <t>z tego:</t>
  </si>
  <si>
    <t>Nazwa zadania</t>
  </si>
  <si>
    <t>wydatki bieżące</t>
  </si>
  <si>
    <t>wydatki majątkowe</t>
  </si>
  <si>
    <t>Dochody i wydatki związane z realizacją zadań z zakresu administracji rządowej i innych zleconych odrębnymi ustawami</t>
  </si>
  <si>
    <t xml:space="preserve">Wydatki
ogółem
</t>
  </si>
  <si>
    <t xml:space="preserve">Dochody i wydatki związane z realizacją zadań wykonywanych na mocy porozumień z organami administracji rządowej </t>
  </si>
  <si>
    <t xml:space="preserve">                      Załącznik nr 5 do uchwały budżetowej</t>
  </si>
  <si>
    <t>Dochody z tytułu wydawania zezwoleń na sprzedaż
 napojów alkoholowych oraz wydatki na realizację zadań 
określonych w gminnym programie profilaktyki 
i rozwiązywania problemów alkoholowych</t>
  </si>
  <si>
    <t>Nazwa</t>
  </si>
  <si>
    <t>Kwota</t>
  </si>
  <si>
    <t>I.</t>
  </si>
  <si>
    <t>II.</t>
  </si>
  <si>
    <t>WYDATKI</t>
  </si>
  <si>
    <t>Wydatki na realizację zadań określonych w gminnym programie przeciwdziałania narkomanii</t>
  </si>
  <si>
    <t>Nazwa jednostki
 otrzymującej dotację</t>
  </si>
  <si>
    <t>Zakres</t>
  </si>
  <si>
    <t>Ogółem kwota dotacji</t>
  </si>
  <si>
    <t xml:space="preserve">        Załącznik nr 9 do uchwały budżetowej</t>
  </si>
  <si>
    <t>Dotacje przedmiotowe w 2010 r.</t>
  </si>
  <si>
    <t>Nazwa instytucji</t>
  </si>
  <si>
    <t>Kwota dotacji</t>
  </si>
  <si>
    <t xml:space="preserve">                                                       Załącznik nr 11 do uchwały budżetowej </t>
  </si>
  <si>
    <t>Dotacje celowe dla podmiotów zaliczanych i niezaliczanych do sektora finansów publicznych w 2010 r.</t>
  </si>
  <si>
    <t>Wyszczególnienie</t>
  </si>
  <si>
    <t>ogółem</t>
  </si>
  <si>
    <t>x</t>
  </si>
  <si>
    <t>III.</t>
  </si>
  <si>
    <t>Stan środków obrotowych na początek roku</t>
  </si>
  <si>
    <t>Przychody</t>
  </si>
  <si>
    <t>Stan środków obrotowych na koniec roku</t>
  </si>
  <si>
    <t>Nazwa sołectwa lub innej jednostki pomocniczej</t>
  </si>
  <si>
    <t>Wydatki bieżące</t>
  </si>
  <si>
    <t>Wydatki majątkowe</t>
  </si>
  <si>
    <t>IV.</t>
  </si>
  <si>
    <t>Plan na 2010 r.</t>
  </si>
  <si>
    <t>Plan przychodów i wydatków Gminnego* Funduszu</t>
  </si>
  <si>
    <t>Gospodarki Zasobem Geodezyjnym i Kartograficznym</t>
  </si>
  <si>
    <t>(* w przypadku przejęcia zadania na podstawie porozumienia z powiatem)</t>
  </si>
  <si>
    <t xml:space="preserve">                                                                                    Załącznik nr 16 do uchwały budżetowej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</si>
  <si>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</si>
  <si>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</si>
  <si>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</si>
  <si>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</si>
  <si>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</si>
  <si>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</si>
  <si>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</si>
  <si>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</si>
  <si>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</si>
  <si>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</si>
  <si>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</si>
  <si>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</si>
  <si>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</si>
  <si>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</si>
  <si>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Nakłady poniesione</t>
  </si>
  <si>
    <t>2011 r.</t>
  </si>
  <si>
    <t>środki pochodzące
 z innych  źródeł*</t>
  </si>
  <si>
    <t xml:space="preserve">    - ………………………...</t>
  </si>
  <si>
    <t xml:space="preserve">Nazwa zadania inwestycyjnego
</t>
  </si>
  <si>
    <t>Okres realizacji (w latach)</t>
  </si>
  <si>
    <t>kredyty, pożyczki, papiery wartościowe</t>
  </si>
  <si>
    <t>2012 r.</t>
  </si>
  <si>
    <t>Projekt</t>
  </si>
  <si>
    <t>Kategoria interwencji funduszy strukturalnych</t>
  </si>
  <si>
    <t>Wydatki
w okresie realizacji Projektu (całkowita wartość Projektu)
(6+7)</t>
  </si>
  <si>
    <t>Środki
z budżetu krajowego</t>
  </si>
  <si>
    <t>Środki
z budżetu UE i inne art. 5 ust. 1 
pkt 2  i 3
 uofp</t>
  </si>
  <si>
    <t>Wydatki razem (9+13)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</si>
  <si>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</si>
  <si>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</si>
  <si>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</si>
  <si>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</si>
  <si>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</si>
  <si>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</si>
  <si>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</si>
  <si>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</si>
  <si>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</si>
  <si>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</si>
  <si>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</si>
  <si>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</si>
  <si>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</si>
  <si>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</si>
  <si>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</si>
  <si>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</si>
  <si>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</si>
  <si>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</si>
  <si>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</si>
  <si>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</si>
  <si>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</si>
  <si>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</si>
  <si>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</si>
  <si>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</si>
  <si>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</si>
  <si>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</si>
  <si>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</si>
  <si>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z tego: 2010 r.</t>
  </si>
  <si>
    <t>2013 r</t>
  </si>
  <si>
    <t>2013 r.</t>
  </si>
  <si>
    <t>Wydatki* na programy i projekty finansowane z udziałem środków europejskich i innych środków pochodzących ze źródeł zagranicznych niepodlegających zwrotowi</t>
  </si>
  <si>
    <t>Prognoza</t>
  </si>
  <si>
    <t>Umorzenie</t>
  </si>
  <si>
    <t>a</t>
  </si>
  <si>
    <t>pożyczek</t>
  </si>
  <si>
    <t>b</t>
  </si>
  <si>
    <t>kredytów</t>
  </si>
  <si>
    <t>c</t>
  </si>
  <si>
    <t>obligacji</t>
  </si>
  <si>
    <t>Planowane w roku budżetowym (bez zobowiązań określonych w art. 170 ust. 3):</t>
  </si>
  <si>
    <t>pożyczki</t>
  </si>
  <si>
    <t>kredyty,  w tym:</t>
  </si>
  <si>
    <t>Pożyczki, kredyty i obligacje (w związku z umową określoną w art. 170 ust. 3):</t>
  </si>
  <si>
    <t xml:space="preserve">Zaciągnięte zobowiązania  </t>
  </si>
  <si>
    <t>Planowane zobowiązania</t>
  </si>
  <si>
    <t>Obsługa długu (2.1+2.2+2.3)</t>
  </si>
  <si>
    <t>Spłata rat kapitałowych z wyłączeniem zobowiązań określonych w  art. 169 ust. 3</t>
  </si>
  <si>
    <t xml:space="preserve">kredytów i pożyczek </t>
  </si>
  <si>
    <t>wykup papierów wartościowych</t>
  </si>
  <si>
    <t>udzielonych poręczeń</t>
  </si>
  <si>
    <t>Spłata rat kapitałowych z tytułu zobowiązań określonych w art. 169 ust. 3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</si>
  <si>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</si>
  <si>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</si>
  <si>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</si>
  <si>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</si>
  <si>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</si>
  <si>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 xml:space="preserve">Relacje do dochodów (w %): </t>
  </si>
  <si>
    <t>6.1</t>
  </si>
  <si>
    <t>6.2</t>
  </si>
  <si>
    <t>6.3</t>
  </si>
  <si>
    <t>6.4</t>
  </si>
  <si>
    <t>Prognoza kwoty długu i spłat na rok 2010 i lata następne</t>
  </si>
  <si>
    <t>Kwota długu na dzień 31.12.2009</t>
  </si>
  <si>
    <t>Uwaga: wyszczególnione artykuły dotyczą ustawy z dnia 30 czerwca 2005 roku o finansach publicznych</t>
  </si>
  <si>
    <t>Nazwa zadania, przedsięwzięcia</t>
  </si>
  <si>
    <t xml:space="preserve">                                                                                 </t>
  </si>
  <si>
    <t>Wydatki na 2010 rok obejmujące zadania jednostek pomocniczych gminy, w tym realizowane w ramach funduszu sołeckiego</t>
  </si>
  <si>
    <t xml:space="preserve">                                                                                           Załącznik nr 14 do uchwały budżetowej</t>
  </si>
  <si>
    <t>Nazwa zadania inwestycyjnego (w tym w ramach funduszu sołeckiego)</t>
  </si>
  <si>
    <t xml:space="preserve">     na rok 2010</t>
  </si>
  <si>
    <t xml:space="preserve">        na rok 2010</t>
  </si>
  <si>
    <t xml:space="preserve">                                                                                    na rok 2010</t>
  </si>
  <si>
    <t>Łączne</t>
  </si>
  <si>
    <t>wydatki</t>
  </si>
  <si>
    <t>w tym</t>
  </si>
  <si>
    <t xml:space="preserve">                                                       na rok 2010</t>
  </si>
  <si>
    <t xml:space="preserve">                      na rok 2010</t>
  </si>
  <si>
    <t xml:space="preserve">                    Załącznik nr 4 do uchwały budżetowej</t>
  </si>
  <si>
    <t>Koszty</t>
  </si>
  <si>
    <t>dotacje
(rodzaj, zakres)</t>
  </si>
  <si>
    <t>wpłata do budżetu</t>
  </si>
  <si>
    <t xml:space="preserve"> Załącznik nr 2b do uchwały budżetowej</t>
  </si>
  <si>
    <t>010</t>
  </si>
  <si>
    <t>Środki na dofinansowanie własnych inwestycji gmin (związków gmin), powiatów (związków powiatów), samorządów województw, pozyskane z innych źródeł</t>
  </si>
  <si>
    <t>ROLNICTWO I ŁOWIECTWO</t>
  </si>
  <si>
    <t>700</t>
  </si>
  <si>
    <t>GOSPODARKA MIESZKANIOWA</t>
  </si>
  <si>
    <t>Wpływy ze sprzedaży składników majątkowych</t>
  </si>
  <si>
    <t>750</t>
  </si>
  <si>
    <t>ADMINISTRACJA PUBLICZNA</t>
  </si>
  <si>
    <t>Dotacje celowe otrzymane z budżetu państwa na realizację zadań bieżących z zakresu administracji rządowej oraz innych zadań zleconych gminie (związkom gmin) ustawami</t>
  </si>
  <si>
    <t>Wpływy z usług</t>
  </si>
  <si>
    <t>751</t>
  </si>
  <si>
    <t>URZĘDY NACZELNYCH ORGANÓW 
WŁADZY PAŃSTWOWEJ, KONTROLI I OCHRONY PRAWA ORAZ SĄDOWNICTWA</t>
  </si>
  <si>
    <t>754</t>
  </si>
  <si>
    <t>756</t>
  </si>
  <si>
    <t>Wpływy z opłaty skarbowej</t>
  </si>
  <si>
    <t>Wpływy z opłaty targowej</t>
  </si>
  <si>
    <t>Wpływy z opłat za zezwolenia na sprzedaż alkoholu</t>
  </si>
  <si>
    <t>Wpływy z innych lokalnych opłat pobieranych przez jednostki samorządu terytorialnego na podstawie odrębnych ustaw</t>
  </si>
  <si>
    <t>Wpływy z opłaty eksploatacyjnej</t>
  </si>
  <si>
    <t>758</t>
  </si>
  <si>
    <t>RÓŻNE ROZLICZENIA</t>
  </si>
  <si>
    <t>Subwencje ogólne z budżetu państwa</t>
  </si>
  <si>
    <t>801</t>
  </si>
  <si>
    <t>OŚWIATA I WYCHOWANIE</t>
  </si>
  <si>
    <t>852</t>
  </si>
  <si>
    <t>POMOC SPOŁECZNA</t>
  </si>
  <si>
    <t>DOCHODY OD OSÓB PRAWNYCH, OD OSÓB FIZYCZNYCH I OD INNYCH JEDNOSTEK NIEPOSIADAJĄCYCH OSOBOWOŚCI PRAWNEJ ORAZ WYDATKI ZWIĄZANE Z ICH POBOREM</t>
  </si>
  <si>
    <t>OCHRONA ZDROWIA</t>
  </si>
  <si>
    <t>Przeciwdziałanie narkomanii</t>
  </si>
  <si>
    <t>Przeciwdziałanie alkoholizmowi</t>
  </si>
  <si>
    <t>Niepubliczne Przedszkole "Koszałek-Opałek" 
w Rożcach</t>
  </si>
  <si>
    <t>Samodzielny Publiczny Zakład Opieki Zdrowotnej "BELMED" w Belsku Dużym</t>
  </si>
  <si>
    <t>Gminna Biblioteka Publiczna w Belsku Dużym</t>
  </si>
  <si>
    <t>Urzędy wojewódzkie</t>
  </si>
  <si>
    <t>Urzędy naczelnych organów władzy państwowej, 
kontroli i ochrony prawa</t>
  </si>
  <si>
    <t>Obrona cywilna</t>
  </si>
  <si>
    <t>BEZPIECZEŃSTWO PUBLICZNE I OCHRONA
 PRZECIWPOŻAROWA</t>
  </si>
  <si>
    <t>Świadczenia rodzinne, świadczenia z funduszu 
alimentacyjneego oraz składki na ubezpieczenia emerytalne i rentowe z ubezpieczenia społecznego</t>
  </si>
  <si>
    <t>Składki na ubezpieczenie zdrowotne opłacane za osoby pobierajace niektóre świadczenia z pomocy społecznej, niektóre świadczenia rodzinne oraz za osoby uczestniczące w zajęciach w centrum integracji społecznej</t>
  </si>
  <si>
    <t>01010</t>
  </si>
  <si>
    <t>Infrastruktura wodociągowa i sanitacyjna wsi</t>
  </si>
  <si>
    <t>01038</t>
  </si>
  <si>
    <t>Rozwój obszarów wiejskich</t>
  </si>
  <si>
    <t>150</t>
  </si>
  <si>
    <t>15011</t>
  </si>
  <si>
    <t>600</t>
  </si>
  <si>
    <t>60014</t>
  </si>
  <si>
    <t>TRANSPORT I ŁĄCZNOŚĆ</t>
  </si>
  <si>
    <t>Drogi publiczne powiatowe</t>
  </si>
  <si>
    <t>75023</t>
  </si>
  <si>
    <t>75095</t>
  </si>
  <si>
    <t>80104</t>
  </si>
  <si>
    <t>80148</t>
  </si>
  <si>
    <t>Przedszkola</t>
  </si>
  <si>
    <t>Stołówki szkolne</t>
  </si>
  <si>
    <t>Urzędy gmin</t>
  </si>
  <si>
    <t>Pozostała działalność</t>
  </si>
  <si>
    <t>Rozwój przedsiębiorczości</t>
  </si>
  <si>
    <t>PRZETWÓRSTWO PRZEMYSŁOWE</t>
  </si>
  <si>
    <t>Wniesienie wkładów do spółek prawa handlowego</t>
  </si>
  <si>
    <t>Zakład Gospodarki Komunalnej w Belsku Dużym 900, 90017</t>
  </si>
  <si>
    <t>2009-2011</t>
  </si>
  <si>
    <t xml:space="preserve">    - wpłaty mieszkańców na budowę przyłączy wodociągowych </t>
  </si>
  <si>
    <t>Budowa wodociągu
Lewiczyn - etapem końcowym całkowitego zwodociągowania gminy</t>
  </si>
  <si>
    <t>Urząd Gminy 
w Belsku Dużym</t>
  </si>
  <si>
    <t>Publiczne Przedszkole 
w Starej Wsi</t>
  </si>
  <si>
    <t>Publiczne Gimnazjum 
w Belsku Dużym</t>
  </si>
  <si>
    <t>Zakup patelni na stołówkę</t>
  </si>
  <si>
    <t>Utwardzenie wjazdu oraz ułożenie chodników z kostki brukowej</t>
  </si>
  <si>
    <t>Zakup urządzeń rekreacyjnych na plac zabaw</t>
  </si>
  <si>
    <t>Zakup 3 komputerów do referatu podatków</t>
  </si>
  <si>
    <t>01030</t>
  </si>
  <si>
    <t>Izby rolnicze</t>
  </si>
  <si>
    <t>Drogi publiczne gminne</t>
  </si>
  <si>
    <t>60016</t>
  </si>
  <si>
    <t>70005</t>
  </si>
  <si>
    <t>710</t>
  </si>
  <si>
    <t>DZIAŁALNOŚĆ USŁUGOWA</t>
  </si>
  <si>
    <t>71015</t>
  </si>
  <si>
    <t>Nadzór budowlany</t>
  </si>
  <si>
    <t>75011</t>
  </si>
  <si>
    <t>75022</t>
  </si>
  <si>
    <t>Rady gmin</t>
  </si>
  <si>
    <t>75075</t>
  </si>
  <si>
    <t>Promocja jednostek samorządu terytorialnego</t>
  </si>
  <si>
    <t>URZĘDY NACZELNYCH ORGANÓW WŁADZY, KONTROLI PRAWA ORAZ SĄDOWNICTWA</t>
  </si>
  <si>
    <t>Gospodarka gruntami i nieruchomościami</t>
  </si>
  <si>
    <t>75101</t>
  </si>
  <si>
    <t>BEZPIECZEŃSTWO PUBLICZNE I OCHRONA PRZECIWPOŻAROWA</t>
  </si>
  <si>
    <t>75412</t>
  </si>
  <si>
    <t>Ochotnicze straże pożarne</t>
  </si>
  <si>
    <t>75414</t>
  </si>
  <si>
    <t>757</t>
  </si>
  <si>
    <t>OBSŁUGA DŁUGU PUBLICZNEGO</t>
  </si>
  <si>
    <t>75702</t>
  </si>
  <si>
    <t>Obsługa papierów wartościowych, kredytów i pożyczek jednostek samorządu terytorialnego</t>
  </si>
  <si>
    <t>75814</t>
  </si>
  <si>
    <t>Różne rozliczenia finansowe</t>
  </si>
  <si>
    <t>75818</t>
  </si>
  <si>
    <t>Rezerwy ogólne i celowe</t>
  </si>
  <si>
    <t>80101</t>
  </si>
  <si>
    <t>Szkoły podstawowe</t>
  </si>
  <si>
    <t>80103</t>
  </si>
  <si>
    <t>Oddziały przedszkolne w szkołach podstawowych</t>
  </si>
  <si>
    <t>80113</t>
  </si>
  <si>
    <t>Dowożenie uczniów do szkół</t>
  </si>
  <si>
    <t>80114</t>
  </si>
  <si>
    <t>Zespół Ekonomiczno-Administracyjny Szkół</t>
  </si>
  <si>
    <t>80145</t>
  </si>
  <si>
    <t>80146</t>
  </si>
  <si>
    <t>Dokształcanie i doskonalenie nauczycieli</t>
  </si>
  <si>
    <t>80195</t>
  </si>
  <si>
    <t>Komisje egzaminacyjne</t>
  </si>
  <si>
    <t>80110</t>
  </si>
  <si>
    <t>Gimnazja</t>
  </si>
  <si>
    <t>851</t>
  </si>
  <si>
    <t>85153</t>
  </si>
  <si>
    <t>85154</t>
  </si>
  <si>
    <t>85195</t>
  </si>
  <si>
    <t>85213</t>
  </si>
  <si>
    <t>85214</t>
  </si>
  <si>
    <t>85215</t>
  </si>
  <si>
    <t>Dodatki mieszkaniowe</t>
  </si>
  <si>
    <t>85219</t>
  </si>
  <si>
    <t>Ośrodki pomocy społecznej</t>
  </si>
  <si>
    <t>85212</t>
  </si>
  <si>
    <t>85295</t>
  </si>
  <si>
    <t>854</t>
  </si>
  <si>
    <t>EDUKACYJNA OPIEKA WYCHOWAWCZA</t>
  </si>
  <si>
    <t>85401</t>
  </si>
  <si>
    <t>Świetlice szkolne</t>
  </si>
  <si>
    <t>85446</t>
  </si>
  <si>
    <t>85495</t>
  </si>
  <si>
    <t>900</t>
  </si>
  <si>
    <t>GOSPODARKA KOMUNALNA I OCHRONA ŚRODOWISKA</t>
  </si>
  <si>
    <t>90003</t>
  </si>
  <si>
    <t>Oczyszczanie miast i wsi</t>
  </si>
  <si>
    <t>90015</t>
  </si>
  <si>
    <t>Oświetlenie ulic, placów i dróg</t>
  </si>
  <si>
    <t>921</t>
  </si>
  <si>
    <t>KULTURA I OCHRONA DZIEDZICTWA NARODOWEGO</t>
  </si>
  <si>
    <t>92116</t>
  </si>
  <si>
    <t>Biblioteki</t>
  </si>
  <si>
    <t>Promocja jednostek samorządu
terytorialnego</t>
  </si>
  <si>
    <t>Dotacje</t>
  </si>
  <si>
    <t>z tego :</t>
  </si>
  <si>
    <t>URZĘDY NACZELNYCH ORGANÓW WŁADZY PAŃSTWOWEJ, KONTROLI I OCHRONY PRAWA ORAZ SĄDOWNICTWA</t>
  </si>
  <si>
    <t>Program Operacyjny Kapitał Ludzki
9. Rozwój wykształcenia i kompetencji w regionach
9.1. Wyrównywanie szans edukacyjnych i zapewnienie wysokiej jakości usług edukacyjnych świadczonych w systenie oświaty
Moja szkoła moją szansą</t>
  </si>
  <si>
    <t>801, 80195</t>
  </si>
  <si>
    <t>Program Rozwoju Obszarów Wiejskich
3. Jakość życia na obszarach wiejskich i różnicowanie gospodarki wiejskiej
3.1.3, 3.2.2., 3.2.3. Odnowa i rozwój wsi
Modernizacja terenu nad zbiornikem wodnym w Belsku Dużym</t>
  </si>
  <si>
    <t>010, 01038</t>
  </si>
  <si>
    <t>Zobowiązania wg tytułów dłużnych: (1.1+1.2+1.3)</t>
  </si>
  <si>
    <r>
      <t xml:space="preserve">spłaty zadłużenia </t>
    </r>
    <r>
      <rPr>
        <sz val="9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</si>
  <si>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9"/>
        <rFont val="Arial"/>
        <family val="2"/>
      </rPr>
      <t>(art. 169 ust. 3)      (2.1+2.3):3</t>
    </r>
  </si>
  <si>
    <t>Zaciągnięte zobowiązania (bez zobowiązań określonych w art. 170 ust. 3) z tytułu:</t>
  </si>
  <si>
    <r>
      <t xml:space="preserve">długu po uwzględnieniu wyłączeń </t>
    </r>
    <r>
      <rPr>
        <sz val="9"/>
        <rFont val="Arial"/>
        <family val="2"/>
      </rPr>
      <t>(art. 170 ust. 3)     (1.1+1.2-2.1.a-2.1.b):3</t>
    </r>
  </si>
  <si>
    <r>
      <t xml:space="preserve">długu </t>
    </r>
    <r>
      <rPr>
        <sz val="9"/>
        <rFont val="Arial"/>
        <family val="2"/>
      </rPr>
      <t>(art. 170 ust. 1)   
 ( 1-2.1.a-2.1.b-2.2):3</t>
    </r>
  </si>
  <si>
    <t>EBOiR</t>
  </si>
  <si>
    <t>Urząd Marszałkowski Województwa Mazowieckiego</t>
  </si>
  <si>
    <t>85216</t>
  </si>
  <si>
    <t>Zasiłki stałe</t>
  </si>
  <si>
    <t>na rok 2011</t>
  </si>
  <si>
    <t>926</t>
  </si>
  <si>
    <t>KULTURA FIZYCZNA I SPORT</t>
  </si>
  <si>
    <t>Dotacje celowe w ramach programów finansowanych z udziałem środków europejskich oraz środków o których mowa w art.5 ust.1 pkt 3 oraz ust. 3 pkt 5 i 6 ustawy, lub płatności w ramach budżetu środków europejskich</t>
  </si>
  <si>
    <t>Podmioty zaliczane do sektora 
finansów publicznych</t>
  </si>
  <si>
    <t xml:space="preserve">     na rok 2011</t>
  </si>
  <si>
    <t>Limity wydatków na wieloletnie programy inwestycyjne w latach 2011 - 2013</t>
  </si>
  <si>
    <t xml:space="preserve">        na rok 2011</t>
  </si>
  <si>
    <t>75495</t>
  </si>
  <si>
    <t>92120</t>
  </si>
  <si>
    <t>92605</t>
  </si>
  <si>
    <t>Stołówki szkolne i przedszkolne</t>
  </si>
  <si>
    <t>rok budżetowy 2011</t>
  </si>
  <si>
    <t>A.      
B.
C.  383 338
…</t>
  </si>
  <si>
    <t>Urząd Gminy
w Belsku Dużym</t>
  </si>
  <si>
    <t>Budowa kanalizacji sanitarnej 
w Belsku Dużym ul. Nocznickiego</t>
  </si>
  <si>
    <t>2010-2011</t>
  </si>
  <si>
    <t>A.      
B.
C.  198 408
…</t>
  </si>
  <si>
    <t>z tego: 2011 r.</t>
  </si>
  <si>
    <t>Program Rozwoju Obszarów Wiejskich
3. Jakość życia na obszarach wiejskich i różnicowanie gospodarki wiejskiej
3.2.1. Podstawowe usługi dla gospodarki i ludności wiejskiej
Budowa wodociągu Lewiczyn - etapem końcowym całkowitego zwodociągowania gminy Belsk Duży</t>
  </si>
  <si>
    <t>010, 01010</t>
  </si>
  <si>
    <t>Klasyfikacja (dział, rozdział)</t>
  </si>
  <si>
    <t>Program Operacyjny Kapitał Ludzki
9. Rozwój wykształcenia i kompetencji w regionach
9.1. Wyrównywanie szans edukacyjnych i zapewnienie wysokiej jakości usług edukacyjnych świadczonych w systenie oświaty
Zagrajmy o sukces</t>
  </si>
  <si>
    <t xml:space="preserve">                                                    Załącznik nr 11 do uchwały budżetowej</t>
  </si>
  <si>
    <r>
      <t xml:space="preserve">                                                                              </t>
    </r>
    <r>
      <rPr>
        <sz val="10"/>
        <rFont val="Arial"/>
        <family val="2"/>
      </rPr>
      <t xml:space="preserve"> Załącznik nr 12 do uchwały budżetowej</t>
    </r>
  </si>
  <si>
    <t>Budowa wodociągu Lewiczyn - etapem końcowym całkowitego zwodociągowania gminy Belsk Duży</t>
  </si>
  <si>
    <t xml:space="preserve">                                                        Załącznik nr 5 do uchwały budżetowej</t>
  </si>
  <si>
    <t xml:space="preserve">                                         Załącznik nr 6 do uchwały budżetowej</t>
  </si>
  <si>
    <t>Ochrona zabytków i opieka na zabytkami</t>
  </si>
  <si>
    <t>85205</t>
  </si>
  <si>
    <t>Zadanie w zakresie przeciwdziałania przemocy w rodzinie</t>
  </si>
  <si>
    <t>71035</t>
  </si>
  <si>
    <t xml:space="preserve">Cmentarze </t>
  </si>
  <si>
    <t>Urząd Gminy</t>
  </si>
  <si>
    <t xml:space="preserve">Urząd Gminy w Belsku Dużym </t>
  </si>
  <si>
    <t>Cmentarze</t>
  </si>
  <si>
    <t xml:space="preserve">KULTURA FIZYCZNA </t>
  </si>
  <si>
    <t>90095</t>
  </si>
  <si>
    <t>BEZPIECZEŃSTWO PUBLICZNE</t>
  </si>
  <si>
    <t xml:space="preserve">Ochotnicze Straże Pożarne </t>
  </si>
  <si>
    <t>Dotacje celowe w ramach programów finansowanych z udziałem środków europejskich oraz środków , o których mowa w art. 5 ust. 1 pkt 3 oraz ust. 3 pkt 5 i 6 ustawy, lub płatności w ramach budżetu środków europejskich</t>
  </si>
  <si>
    <t xml:space="preserve">                                                        na rok 2013</t>
  </si>
  <si>
    <t xml:space="preserve">                                         na rok 2013</t>
  </si>
  <si>
    <t>60011</t>
  </si>
  <si>
    <t>Drogi publiczne krajowe</t>
  </si>
  <si>
    <t>60013</t>
  </si>
  <si>
    <t>Drogi publiczne wojewódzkie</t>
  </si>
  <si>
    <t>85204</t>
  </si>
  <si>
    <t>Rodziny zastępcze</t>
  </si>
  <si>
    <t>Zadania w zakresie przeciwdziałania przemocy w rodzinie</t>
  </si>
  <si>
    <t>90002</t>
  </si>
  <si>
    <t>Gospodarka odpadami</t>
  </si>
  <si>
    <t>Świadczenia rodzinne, świadczenia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</si>
  <si>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</si>
  <si>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Zadania w zakresie kultury fizycznej</t>
  </si>
  <si>
    <t>Zespoły obsługi ekonomiczno-administracyjnej szkół</t>
  </si>
  <si>
    <t>Zwalczanie narkomanii</t>
  </si>
  <si>
    <t xml:space="preserve">                                                       Załącznik nr 5 do uchwały budżetowej </t>
  </si>
  <si>
    <t xml:space="preserve">                                             Załącznik nr 6 do uchwały budżetowej</t>
  </si>
  <si>
    <t xml:space="preserve">                            Załącznik nr 7 do uchwały budżetowej</t>
  </si>
  <si>
    <t xml:space="preserve">                    Załącznik nr 8 do uchwały budżetowej</t>
  </si>
  <si>
    <t>Dochody jednostek samorządu terytorialnego związane z realizacją zadań z zakresu administracji rządowej oraz innych zadań zleconych ustawami</t>
  </si>
  <si>
    <t>Ochrona zabytków i opieka nad zabytkami</t>
  </si>
  <si>
    <t>85206</t>
  </si>
  <si>
    <t>Wspieranie rodziny</t>
  </si>
  <si>
    <t>85415</t>
  </si>
  <si>
    <t>Pomoc materialna dla uczniów</t>
  </si>
  <si>
    <t>92109</t>
  </si>
  <si>
    <t>Domy i ośrodki kultury, świetlice i kluby</t>
  </si>
  <si>
    <t>Pozostałe wydatki obronne</t>
  </si>
  <si>
    <t>OBRONA NARODOWA</t>
  </si>
  <si>
    <t>752</t>
  </si>
  <si>
    <t>75212</t>
  </si>
  <si>
    <t>Ochrona zabytków i opieka nad 
zabytkami</t>
  </si>
  <si>
    <t>01095</t>
  </si>
  <si>
    <t>Budowa oraz modernizacja oświetlenia ulicznego na terenie gminy Belsk Duży</t>
  </si>
  <si>
    <t>Dotacje celowe w ramach programów finansowanych z udziałem 
środków europejskich oraz środków , o których mowa w art. 5 ust. 1 pkt 3 oraz ust. 3 pkt 5 i 6 ustawy, lub płatności w ramach budżetu środków europejskich</t>
  </si>
  <si>
    <t>75831</t>
  </si>
  <si>
    <t>Część równoważąca subwencji ogólnej dla gmin</t>
  </si>
  <si>
    <t>92601</t>
  </si>
  <si>
    <t>Obiekty sportowe</t>
  </si>
  <si>
    <t>Część równoważąca subwencji ogólnej 
dla gmin</t>
  </si>
  <si>
    <t xml:space="preserve">                    </t>
  </si>
  <si>
    <t>Wpływy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</si>
  <si>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zadania bieżące realizowane przez gminę na podstawie porozumień z organami administracji rządowej</t>
  </si>
  <si>
    <t>Wpływy z podatku dochodowego od osób fizycznych</t>
  </si>
  <si>
    <t>Wpływy z podatku dochodowego od osób prawnych</t>
  </si>
  <si>
    <t>Wpływy z podatku od nieruchomości</t>
  </si>
  <si>
    <t>Wpływy z podatku rolnego</t>
  </si>
  <si>
    <t>Wpływy z podatku od środków transportowych</t>
  </si>
  <si>
    <t xml:space="preserve">Wpływy z podatku leśnego </t>
  </si>
  <si>
    <t>Wpływy z podatku od działalności gospodarczej osób fizycznych, opłacanego w formie karty podatkowej</t>
  </si>
  <si>
    <t>Wpływy z podatku od spadków i darowizn</t>
  </si>
  <si>
    <t>Wpływy z opłat za zezwolenia na sprzedaż napojów alkoholowych</t>
  </si>
  <si>
    <t>Wpływy z odsetek od nieterminowych wpływów z tytułu podatków i opłat</t>
  </si>
  <si>
    <t>Wpływy z pozostałych odsetek</t>
  </si>
  <si>
    <t>Wpływy z opłat za korzystanie z wychowania przedszkolnego</t>
  </si>
  <si>
    <t>Wpływy z opłat za korzystanie z wyżywienia w jednostkach realizujących zadania z zakresu wychowania przedszkolnego</t>
  </si>
  <si>
    <t>80149</t>
  </si>
  <si>
    <t>80150</t>
  </si>
  <si>
    <t>KULTURA FIZYCZNA</t>
  </si>
  <si>
    <t>Wykonanie dokumentacji na budowę świetlicy wiejskiej w Odrzywołku</t>
  </si>
  <si>
    <t>Realizacja zadań wymagających stosowania specjalnej organizacji nauki i metod pracy dla dzieci w przedszkolach, oddziałach przedszkolnych w szkołach podstawowych i innych formach wychowania przedszkolnego</t>
  </si>
  <si>
    <t>Wpływy z opłat z tytułu użytkowania wieczystego nieruchomości</t>
  </si>
  <si>
    <t>Wpływy z podatku od czynności cywilnoprawnych</t>
  </si>
  <si>
    <t>Dotacje celowe otrzymane z gminy na zadania bieżące realizowane na podstawie porozumień (umów) między jednostkami samorządu terytorialnego</t>
  </si>
  <si>
    <t>Plan przychodów i kosztów zakładu budżetowego</t>
  </si>
  <si>
    <t xml:space="preserve">                    Załącznik nr 9 do uchwały budżetowej</t>
  </si>
  <si>
    <t xml:space="preserve">   na rok 2017</t>
  </si>
  <si>
    <t>Dochody i wydatki związane z realizacją zadań wykonywanych na podstawie porozumień z organami administracji rządowej na 2017 rok</t>
  </si>
  <si>
    <t>RODZINA</t>
  </si>
  <si>
    <t>Świadczenie wychowawcze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</si>
  <si>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</si>
  <si>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</si>
  <si>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</si>
  <si>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Dotacje celowe w ramach programów finansowanych z udziałem środków europejskich oraz środków, o których mowa w art. 5 ust. 1 pkt 3 oraz ust. 3 pkt 5 i 6 ustawy, lub płatności w ramach budżetu środków europejskich, z wyłączeniem dochodów klasyfikowanych w paragrafie 205</t>
  </si>
  <si>
    <t>Dotacje celowe otrzymane z budżetu państwa na realizację inwestycji i zakupów inwestycyjnych własnych gmin (związków gmin, związków powiatowo-gminnych)</t>
  </si>
  <si>
    <t>855</t>
  </si>
  <si>
    <t>Dotacje celowe otrzymane z budżetu państwa na zadania bieżące z zakresu administracji rządowej zlecone gminom (związkom gmin), związane z realizacją świadczenia wychowawczego stanowiącego pomoc państwa w wychowywaniu dzieci</t>
  </si>
  <si>
    <t>85230</t>
  </si>
  <si>
    <t>Pomoc w zakresie dożywiania</t>
  </si>
  <si>
    <t>Zasiłki okresowe, celowe i pomoc w naturze oraz składki na ubezpieczenia emerytalne i rentowe</t>
  </si>
  <si>
    <t>Urzędy naczelnych organów władzy, kontroli i ochrony prawa</t>
  </si>
  <si>
    <t>Pomoc materialna dla uczniów o charakterze socjalnym</t>
  </si>
  <si>
    <t>85501</t>
  </si>
  <si>
    <t>85502</t>
  </si>
  <si>
    <t>85504</t>
  </si>
  <si>
    <t>85507</t>
  </si>
  <si>
    <t>85508</t>
  </si>
  <si>
    <t>Dzienni opiekunowie</t>
  </si>
  <si>
    <t>90004</t>
  </si>
  <si>
    <t>Utrzymanie zieleni w miastach i gminach</t>
  </si>
  <si>
    <t>92105</t>
  </si>
  <si>
    <t>Pozostałe zadania w zakresie kultury</t>
  </si>
  <si>
    <t>92195</t>
  </si>
  <si>
    <t>75085</t>
  </si>
  <si>
    <t>Wspólna obsługa jednostek samorządu terytorialnego</t>
  </si>
  <si>
    <t xml:space="preserve">programy finansowane z udziałem środków europejskich i innych środków pochodzących ze źródeł zagranicznych niepodlegających zwrotowi </t>
  </si>
  <si>
    <t>§ 950</t>
  </si>
  <si>
    <t>Dotacja celowa otrzymana przez jednostkę samorządu terytorialnego od innej jednostki samorządu terytorialnego będącej instytucją wdrażającą na inwestycje i zakupy  inwestycyjne realizowane na podstawie porozumień (umów)</t>
  </si>
  <si>
    <t>Świadczenia rodzinne, świadczenia z funduszu 
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</si>
  <si>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</si>
  <si>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Urząd Gminy w Grójcu</t>
  </si>
  <si>
    <t>Nazwa zadania - Podmioty niezaliczane do sektora finansów publicznych</t>
  </si>
  <si>
    <t>80152</t>
  </si>
  <si>
    <t>Realizacja zadań wymagających stosowania specjalnej organizacji nauki i metod pracy dla dzieci i młodzieży w gimnazjach i klasach dotychczasowego gimnazjum prowadzonego w innych typach szkół, liceach ogólnokształcących, technikach, branżowych szkołach I stopnia i klasach dotychczasowej zasadniczej szkoły zawodowej prowadzonych w branżowych szkołach I stopnia oraz szkołach artystycznych</t>
  </si>
  <si>
    <t>Realizacja zadań wymagających stosowania specjalnej organizacji nauki i metod pracy dla dzieci i młodzieży w szkołach podstawowych</t>
  </si>
  <si>
    <t>85228</t>
  </si>
  <si>
    <t>Usługi opiekuńcze i specjalistyczne usługi opiekuńcze</t>
  </si>
  <si>
    <t xml:space="preserve">     - wpłaty mieszkańców</t>
  </si>
  <si>
    <t>§ 962</t>
  </si>
  <si>
    <t>Pożyczki udzielone na finansowanie zadań realizowanych z udziałem środków pochodzących z budżetu Unii Europejskiej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</si>
  <si>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</si>
  <si>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71004</t>
  </si>
  <si>
    <t>Plany zagospodarowania przestrzennego</t>
  </si>
  <si>
    <t>75215</t>
  </si>
  <si>
    <t>Zadania związane z utrzymaniem mocy rezerwowych ze względu na potrzeby Sił Zbrojnych Rzeczypospolitej Polskiej</t>
  </si>
  <si>
    <t>85513</t>
  </si>
  <si>
    <t>Składki na ubezpieczenie zdrowotne opłacane za osoby pobierajace niektóre świadczenia rodzinne, zgodnie z przepisami ustawy o świadczeniach rodzinnych oraz za osoby pobierajace zasiłki dla opiekunów, zgodnie z przepisami ustawy z dnia 4 kwietnia 2014 r. o ustaleniu i wypłacie zasiłków dla opiekunów</t>
  </si>
  <si>
    <t>Plany zagospodarowania</t>
  </si>
  <si>
    <t>Zadania związane z utrzymaniem mocy rezerwowych ze względu na potrzeby Sił Zbrojnych Przeczypospolitej Polskiej</t>
  </si>
  <si>
    <t>Składki na ubezpieczenie zdrowotne opłacane za osoby pobierajace niektóre świadczenia rodzinne, zgodnie z przepisami ustawy o świadczeniach rodzinnych oraz za osoby pobierające zasiłki dla opiekunów, zgodnie z przepisami ustawy z dnia 4 kwietnia 2014 r. o ustaleniu i wypłacie zasiłków dla opiekunów</t>
  </si>
  <si>
    <t>Urzędy naczelnych organów władzy państwowej, kontroli i ochrony prawa</t>
  </si>
  <si>
    <t xml:space="preserve">   na rok 2020</t>
  </si>
  <si>
    <t>Dotacje celowe otrzymane z budżetu państwa na realizację zadań bieżących z zakresu administracji rządowej oraz innych zadań zleconych gminie (związkom gmin, związkom powiatowo-gminnym) ustawami</t>
  </si>
  <si>
    <t>Dotacje celowe otrzymane z budżetu państwa na realizację własnych zadań bieżących gmin (związków gmin, związków powiatowo-gminnych)</t>
  </si>
  <si>
    <t>Wpływy z tytułu grzywien i innych kar pieniężnych od osób prawnych i innych jednostek organizacyjnych</t>
  </si>
  <si>
    <t>Wpływy ze zwrotów niewykorzystanych dotacji oraz płatności</t>
  </si>
  <si>
    <t>A.      
B. 
C.
…</t>
  </si>
  <si>
    <t xml:space="preserve">Środki otrzymane od pozosdtałych jednstek zaliczanych do sektora finansów publicznych na finansowanie lub dofinansowanie kosztów realizacji inwestycji i zakupów inwestycyjnych jednostek zaliczanych do sektora finansów publicznych </t>
  </si>
  <si>
    <t>Środki na dofinansowanie własnych inwestycji gmin, powiatów (związków gmin, związków powiatowo-gminnych, zwiazków powiatów), samorządów województw, pozyskane z innych źródeł</t>
  </si>
  <si>
    <t>Dotacje celowe otrzymane z samorządu województwa na inwestycje i zakupy inwestycyjne realizowane na podstawie porozumień (umów) między jednostkami samorządu terytorialnego</t>
  </si>
  <si>
    <t>Zakup średniego samochodu ratowniczo-gaśniczego dla OSP w Belsku Dużym</t>
  </si>
  <si>
    <t>Dochody i wydatki związane z realizacją zadań wykonywanych na podstawie porozumień między jednostkami samorządu terytorialnego na 2020 rok</t>
  </si>
  <si>
    <t>Udzielone pożyczki</t>
  </si>
  <si>
    <t>§ 991</t>
  </si>
  <si>
    <t xml:space="preserve">   na rok 2021</t>
  </si>
  <si>
    <t>Wydatki na zadania inwestycyjne na 2021 rok nieobjęte wykazem przedsięwzięć do wieloletniej prognozy finansowej</t>
  </si>
  <si>
    <t>rok 2021</t>
  </si>
  <si>
    <t>Budowa odrodzenia działki gminnej w Belsku Dużym przy ul.Modrzewiowej 1C</t>
  </si>
  <si>
    <t>Dotacje celowe dla podmiotów zaliczanych i niezaliczanych do sektora finansów publicznych w 2021 r.</t>
  </si>
  <si>
    <t>Starostwo Powiatowe w Grójcu</t>
  </si>
  <si>
    <t>Upowszechnianie kultury fizycznej w dziedzinach: piłka nożna, ręczna, koszykowa i siatkówka oraz unihokej na terenie gminy Belsk Duży</t>
  </si>
  <si>
    <t>Dotacje podmiotowe w 2021 r.</t>
  </si>
  <si>
    <t>90025</t>
  </si>
  <si>
    <t>Działalność Państwowego Gospodarstwa Wodnego Wody Polskie</t>
  </si>
  <si>
    <t>Planowane wydatki na 2021 rok</t>
  </si>
  <si>
    <t>Planowane dochody na 2021 rok</t>
  </si>
  <si>
    <t>Wpływy z różnych rozliczeń/zwrotów z lat ubiegłych</t>
  </si>
  <si>
    <t>Działalność Państwowego Gospodarstwa Wody Polskie</t>
  </si>
  <si>
    <t>90005</t>
  </si>
  <si>
    <t>Ochrona powietrza atmosfrrycznego i klimatu</t>
  </si>
  <si>
    <t>Ochrona powietrza atmosferycznego i klimatu</t>
  </si>
  <si>
    <t xml:space="preserve">   na rok 2023</t>
  </si>
  <si>
    <t>Przychody i rozchody budżetu w 2023 r.</t>
  </si>
  <si>
    <t>Kwota 2023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</si>
</sst>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72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sz val="5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0"/>
    </font>
    <font>
      <b/>
      <sz val="7"/>
      <name val="Arial"/>
      <family val="2"/>
    </font>
    <font>
      <sz val="6"/>
      <name val="Arial CE"/>
      <family val="0"/>
    </font>
    <font>
      <b/>
      <sz val="8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7"/>
      <name val="Arial CE"/>
      <family val="0"/>
    </font>
    <font>
      <sz val="11"/>
      <name val="Arial"/>
      <family val="0"/>
    </font>
    <font>
      <sz val="6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28" fillId="0" borderId="0">
      <alignment/>
      <protection/>
    </xf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55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2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indent="2"/>
    </xf>
    <xf numFmtId="0" fontId="8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9" fillId="0" borderId="0" xfId="52" applyFont="1">
      <alignment/>
      <protection/>
    </xf>
    <xf numFmtId="0" fontId="29" fillId="0" borderId="13" xfId="52" applyFont="1" applyBorder="1" applyAlignment="1">
      <alignment horizontal="center" vertical="center"/>
      <protection/>
    </xf>
    <xf numFmtId="0" fontId="10" fillId="0" borderId="16" xfId="52" applyFont="1" applyBorder="1" applyAlignment="1">
      <alignment horizontal="center"/>
      <protection/>
    </xf>
    <xf numFmtId="0" fontId="10" fillId="0" borderId="16" xfId="52" applyFont="1" applyBorder="1">
      <alignment/>
      <protection/>
    </xf>
    <xf numFmtId="0" fontId="7" fillId="0" borderId="0" xfId="52" applyFont="1">
      <alignment/>
      <protection/>
    </xf>
    <xf numFmtId="0" fontId="30" fillId="0" borderId="17" xfId="52" applyFont="1" applyBorder="1">
      <alignment/>
      <protection/>
    </xf>
    <xf numFmtId="0" fontId="9" fillId="0" borderId="17" xfId="52" applyFont="1" applyBorder="1">
      <alignment/>
      <protection/>
    </xf>
    <xf numFmtId="0" fontId="9" fillId="0" borderId="17" xfId="52" applyFont="1" applyBorder="1" applyAlignment="1">
      <alignment/>
      <protection/>
    </xf>
    <xf numFmtId="0" fontId="30" fillId="0" borderId="17" xfId="52" applyFont="1" applyBorder="1" applyAlignment="1">
      <alignment horizontal="center"/>
      <protection/>
    </xf>
    <xf numFmtId="0" fontId="10" fillId="0" borderId="17" xfId="52" applyFont="1" applyBorder="1" applyAlignment="1">
      <alignment horizontal="center"/>
      <protection/>
    </xf>
    <xf numFmtId="0" fontId="10" fillId="0" borderId="17" xfId="52" applyFont="1" applyBorder="1">
      <alignment/>
      <protection/>
    </xf>
    <xf numFmtId="0" fontId="30" fillId="0" borderId="11" xfId="52" applyFont="1" applyBorder="1" applyAlignment="1">
      <alignment horizontal="center"/>
      <protection/>
    </xf>
    <xf numFmtId="0" fontId="30" fillId="0" borderId="11" xfId="52" applyFont="1" applyBorder="1">
      <alignment/>
      <protection/>
    </xf>
    <xf numFmtId="0" fontId="20" fillId="0" borderId="0" xfId="52" applyFont="1">
      <alignment/>
      <protection/>
    </xf>
    <xf numFmtId="0" fontId="0" fillId="0" borderId="0" xfId="0" applyAlignment="1">
      <alignment horizontal="right"/>
    </xf>
    <xf numFmtId="0" fontId="1" fillId="33" borderId="13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wrapText="1"/>
    </xf>
    <xf numFmtId="0" fontId="29" fillId="0" borderId="0" xfId="0" applyFont="1" applyAlignment="1">
      <alignment/>
    </xf>
    <xf numFmtId="0" fontId="1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8" fillId="33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left" vertical="center"/>
    </xf>
    <xf numFmtId="3" fontId="0" fillId="0" borderId="0" xfId="0" applyNumberFormat="1" applyAlignment="1">
      <alignment/>
    </xf>
    <xf numFmtId="3" fontId="11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right" vertical="center"/>
    </xf>
    <xf numFmtId="3" fontId="8" fillId="33" borderId="13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11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3" fontId="8" fillId="33" borderId="13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7" fillId="33" borderId="22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vertical="top" wrapText="1"/>
    </xf>
    <xf numFmtId="3" fontId="8" fillId="33" borderId="22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8" fillId="0" borderId="13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22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3" fontId="0" fillId="0" borderId="16" xfId="0" applyNumberFormat="1" applyBorder="1" applyAlignment="1">
      <alignment vertical="center" wrapText="1"/>
    </xf>
    <xf numFmtId="3" fontId="0" fillId="0" borderId="19" xfId="0" applyNumberFormat="1" applyBorder="1" applyAlignment="1">
      <alignment vertical="center" wrapText="1"/>
    </xf>
    <xf numFmtId="3" fontId="0" fillId="0" borderId="21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8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vertical="center" wrapText="1"/>
    </xf>
    <xf numFmtId="3" fontId="26" fillId="0" borderId="13" xfId="0" applyNumberFormat="1" applyFont="1" applyBorder="1" applyAlignment="1">
      <alignment vertical="center" wrapText="1"/>
    </xf>
    <xf numFmtId="3" fontId="9" fillId="0" borderId="13" xfId="0" applyNumberFormat="1" applyFont="1" applyBorder="1" applyAlignment="1">
      <alignment vertical="center" wrapText="1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/>
    </xf>
    <xf numFmtId="49" fontId="1" fillId="0" borderId="14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 vertical="center"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vertical="top" wrapText="1"/>
    </xf>
    <xf numFmtId="3" fontId="12" fillId="33" borderId="13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3" fontId="7" fillId="33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3" fontId="0" fillId="0" borderId="12" xfId="0" applyNumberFormat="1" applyFont="1" applyBorder="1" applyAlignment="1">
      <alignment wrapText="1"/>
    </xf>
    <xf numFmtId="3" fontId="0" fillId="0" borderId="21" xfId="0" applyNumberFormat="1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15" fillId="0" borderId="13" xfId="0" applyNumberFormat="1" applyFont="1" applyFill="1" applyBorder="1" applyAlignment="1">
      <alignment horizontal="center" vertical="center" wrapText="1"/>
    </xf>
    <xf numFmtId="3" fontId="16" fillId="0" borderId="13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4" fillId="0" borderId="0" xfId="0" applyNumberFormat="1" applyFont="1" applyAlignment="1">
      <alignment horizontal="center" vertical="top"/>
    </xf>
    <xf numFmtId="3" fontId="16" fillId="0" borderId="12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9" fillId="0" borderId="0" xfId="52" applyNumberFormat="1" applyFont="1">
      <alignment/>
      <protection/>
    </xf>
    <xf numFmtId="3" fontId="7" fillId="33" borderId="13" xfId="52" applyNumberFormat="1" applyFont="1" applyFill="1" applyBorder="1" applyAlignment="1">
      <alignment horizontal="center" vertical="center" wrapText="1"/>
      <protection/>
    </xf>
    <xf numFmtId="3" fontId="29" fillId="0" borderId="13" xfId="52" applyNumberFormat="1" applyFont="1" applyBorder="1" applyAlignment="1">
      <alignment horizontal="center" vertical="center"/>
      <protection/>
    </xf>
    <xf numFmtId="3" fontId="7" fillId="0" borderId="16" xfId="52" applyNumberFormat="1" applyFont="1" applyBorder="1">
      <alignment/>
      <protection/>
    </xf>
    <xf numFmtId="3" fontId="9" fillId="0" borderId="17" xfId="52" applyNumberFormat="1" applyFont="1" applyBorder="1">
      <alignment/>
      <protection/>
    </xf>
    <xf numFmtId="3" fontId="9" fillId="0" borderId="17" xfId="52" applyNumberFormat="1" applyFont="1" applyBorder="1" applyAlignment="1">
      <alignment/>
      <protection/>
    </xf>
    <xf numFmtId="3" fontId="7" fillId="0" borderId="17" xfId="52" applyNumberFormat="1" applyFont="1" applyBorder="1">
      <alignment/>
      <protection/>
    </xf>
    <xf numFmtId="3" fontId="7" fillId="0" borderId="13" xfId="52" applyNumberFormat="1" applyFont="1" applyBorder="1">
      <alignment/>
      <protection/>
    </xf>
    <xf numFmtId="3" fontId="20" fillId="0" borderId="0" xfId="52" applyNumberFormat="1" applyFont="1">
      <alignment/>
      <protection/>
    </xf>
    <xf numFmtId="49" fontId="9" fillId="0" borderId="0" xfId="52" applyNumberFormat="1" applyFont="1">
      <alignment/>
      <protection/>
    </xf>
    <xf numFmtId="49" fontId="29" fillId="0" borderId="13" xfId="52" applyNumberFormat="1" applyFont="1" applyBorder="1" applyAlignment="1">
      <alignment horizontal="center" vertical="center"/>
      <protection/>
    </xf>
    <xf numFmtId="49" fontId="9" fillId="0" borderId="17" xfId="52" applyNumberFormat="1" applyFont="1" applyBorder="1">
      <alignment/>
      <protection/>
    </xf>
    <xf numFmtId="49" fontId="9" fillId="0" borderId="17" xfId="52" applyNumberFormat="1" applyFont="1" applyBorder="1" applyAlignment="1">
      <alignment/>
      <protection/>
    </xf>
    <xf numFmtId="49" fontId="20" fillId="0" borderId="0" xfId="52" applyNumberFormat="1" applyFont="1">
      <alignment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1" fillId="0" borderId="13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>
      <alignment horizontal="right" vertical="center" wrapText="1"/>
    </xf>
    <xf numFmtId="170" fontId="0" fillId="0" borderId="13" xfId="0" applyNumberFormat="1" applyFont="1" applyBorder="1" applyAlignment="1">
      <alignment horizontal="right" vertical="top" wrapText="1"/>
    </xf>
    <xf numFmtId="0" fontId="26" fillId="0" borderId="0" xfId="0" applyFont="1" applyAlignment="1">
      <alignment/>
    </xf>
    <xf numFmtId="0" fontId="26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31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wrapText="1"/>
    </xf>
    <xf numFmtId="0" fontId="32" fillId="0" borderId="0" xfId="0" applyFont="1" applyAlignment="1">
      <alignment/>
    </xf>
    <xf numFmtId="3" fontId="31" fillId="0" borderId="13" xfId="0" applyNumberFormat="1" applyFont="1" applyBorder="1" applyAlignment="1">
      <alignment horizontal="right" vertical="center" wrapText="1"/>
    </xf>
    <xf numFmtId="3" fontId="26" fillId="0" borderId="13" xfId="0" applyNumberFormat="1" applyFont="1" applyBorder="1" applyAlignment="1">
      <alignment horizontal="right" vertical="top" wrapText="1"/>
    </xf>
    <xf numFmtId="3" fontId="31" fillId="0" borderId="13" xfId="0" applyNumberFormat="1" applyFont="1" applyBorder="1" applyAlignment="1">
      <alignment horizontal="right" wrapText="1"/>
    </xf>
    <xf numFmtId="3" fontId="26" fillId="0" borderId="13" xfId="0" applyNumberFormat="1" applyFont="1" applyBorder="1" applyAlignment="1">
      <alignment horizontal="right" wrapText="1"/>
    </xf>
    <xf numFmtId="3" fontId="26" fillId="0" borderId="13" xfId="0" applyNumberFormat="1" applyFont="1" applyBorder="1" applyAlignment="1">
      <alignment horizontal="right" vertical="center" wrapText="1"/>
    </xf>
    <xf numFmtId="170" fontId="26" fillId="0" borderId="13" xfId="0" applyNumberFormat="1" applyFont="1" applyBorder="1" applyAlignment="1">
      <alignment horizontal="right" vertical="top" wrapText="1"/>
    </xf>
    <xf numFmtId="4" fontId="31" fillId="0" borderId="13" xfId="0" applyNumberFormat="1" applyFont="1" applyBorder="1" applyAlignment="1">
      <alignment horizontal="right" vertical="center" wrapText="1"/>
    </xf>
    <xf numFmtId="4" fontId="26" fillId="0" borderId="13" xfId="0" applyNumberFormat="1" applyFont="1" applyBorder="1" applyAlignment="1">
      <alignment horizontal="right" vertical="top" wrapText="1"/>
    </xf>
    <xf numFmtId="4" fontId="26" fillId="0" borderId="13" xfId="0" applyNumberFormat="1" applyFont="1" applyBorder="1" applyAlignment="1">
      <alignment horizontal="right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3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0" fontId="33" fillId="0" borderId="0" xfId="0" applyFont="1" applyAlignment="1">
      <alignment/>
    </xf>
    <xf numFmtId="0" fontId="4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49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3" fontId="0" fillId="0" borderId="13" xfId="0" applyNumberFormat="1" applyBorder="1" applyAlignment="1">
      <alignment vertical="center" wrapText="1"/>
    </xf>
    <xf numFmtId="0" fontId="9" fillId="0" borderId="0" xfId="52" applyFont="1" applyFill="1" applyBorder="1">
      <alignment/>
      <protection/>
    </xf>
    <xf numFmtId="49" fontId="9" fillId="0" borderId="0" xfId="52" applyNumberFormat="1" applyFont="1" applyFill="1" applyBorder="1">
      <alignment/>
      <protection/>
    </xf>
    <xf numFmtId="3" fontId="9" fillId="0" borderId="0" xfId="52" applyNumberFormat="1" applyFont="1" applyFill="1" applyBorder="1">
      <alignment/>
      <protection/>
    </xf>
    <xf numFmtId="3" fontId="7" fillId="0" borderId="0" xfId="52" applyNumberFormat="1" applyFont="1" applyFill="1" applyBorder="1" applyAlignment="1">
      <alignment horizontal="center" vertical="center" wrapText="1"/>
      <protection/>
    </xf>
    <xf numFmtId="0" fontId="29" fillId="0" borderId="0" xfId="52" applyFont="1" applyFill="1" applyBorder="1" applyAlignment="1">
      <alignment horizontal="center" vertical="center"/>
      <protection/>
    </xf>
    <xf numFmtId="49" fontId="29" fillId="0" borderId="0" xfId="52" applyNumberFormat="1" applyFont="1" applyFill="1" applyBorder="1" applyAlignment="1">
      <alignment horizontal="center" vertical="center"/>
      <protection/>
    </xf>
    <xf numFmtId="3" fontId="29" fillId="0" borderId="0" xfId="52" applyNumberFormat="1" applyFont="1" applyFill="1" applyBorder="1" applyAlignment="1">
      <alignment horizontal="center" vertical="center"/>
      <protection/>
    </xf>
    <xf numFmtId="0" fontId="10" fillId="0" borderId="0" xfId="52" applyFont="1" applyFill="1" applyBorder="1" applyAlignment="1">
      <alignment horizontal="center"/>
      <protection/>
    </xf>
    <xf numFmtId="0" fontId="10" fillId="0" borderId="0" xfId="52" applyFont="1" applyFill="1" applyBorder="1">
      <alignment/>
      <protection/>
    </xf>
    <xf numFmtId="3" fontId="7" fillId="0" borderId="0" xfId="52" applyNumberFormat="1" applyFont="1" applyFill="1" applyBorder="1">
      <alignment/>
      <protection/>
    </xf>
    <xf numFmtId="0" fontId="30" fillId="0" borderId="0" xfId="52" applyFont="1" applyFill="1" applyBorder="1">
      <alignment/>
      <protection/>
    </xf>
    <xf numFmtId="0" fontId="9" fillId="0" borderId="0" xfId="52" applyFont="1" applyFill="1" applyBorder="1" applyAlignment="1">
      <alignment/>
      <protection/>
    </xf>
    <xf numFmtId="49" fontId="9" fillId="0" borderId="0" xfId="52" applyNumberFormat="1" applyFont="1" applyFill="1" applyBorder="1" applyAlignment="1">
      <alignment/>
      <protection/>
    </xf>
    <xf numFmtId="3" fontId="9" fillId="0" borderId="0" xfId="52" applyNumberFormat="1" applyFont="1" applyFill="1" applyBorder="1" applyAlignment="1">
      <alignment/>
      <protection/>
    </xf>
    <xf numFmtId="0" fontId="30" fillId="0" borderId="0" xfId="52" applyFont="1" applyFill="1" applyBorder="1" applyAlignment="1">
      <alignment horizontal="center"/>
      <protection/>
    </xf>
    <xf numFmtId="3" fontId="8" fillId="0" borderId="19" xfId="0" applyNumberFormat="1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3" fontId="0" fillId="0" borderId="17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vertical="top" wrapText="1"/>
    </xf>
    <xf numFmtId="49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vertical="top" wrapText="1"/>
    </xf>
    <xf numFmtId="3" fontId="0" fillId="0" borderId="0" xfId="0" applyNumberFormat="1" applyAlignment="1">
      <alignment horizontal="right" vertical="center"/>
    </xf>
    <xf numFmtId="0" fontId="0" fillId="0" borderId="13" xfId="0" applyBorder="1" applyAlignment="1">
      <alignment vertical="top"/>
    </xf>
    <xf numFmtId="0" fontId="0" fillId="0" borderId="13" xfId="0" applyBorder="1" applyAlignment="1">
      <alignment vertical="top" wrapText="1"/>
    </xf>
    <xf numFmtId="0" fontId="1" fillId="0" borderId="13" xfId="0" applyFont="1" applyBorder="1" applyAlignment="1">
      <alignment vertical="top"/>
    </xf>
    <xf numFmtId="0" fontId="1" fillId="0" borderId="13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49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 vertical="center"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left" vertical="center" indent="1"/>
    </xf>
    <xf numFmtId="3" fontId="0" fillId="0" borderId="19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21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3" fontId="0" fillId="0" borderId="22" xfId="0" applyNumberFormat="1" applyBorder="1" applyAlignment="1">
      <alignment vertical="center"/>
    </xf>
    <xf numFmtId="3" fontId="0" fillId="0" borderId="0" xfId="0" applyNumberFormat="1" applyFont="1" applyAlignment="1">
      <alignment horizontal="right"/>
    </xf>
    <xf numFmtId="49" fontId="0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0" fillId="0" borderId="25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29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0" fillId="0" borderId="2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right" vertical="center"/>
    </xf>
    <xf numFmtId="3" fontId="21" fillId="0" borderId="13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right" vertical="center" wrapText="1"/>
    </xf>
    <xf numFmtId="4" fontId="16" fillId="0" borderId="13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" fontId="16" fillId="0" borderId="13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4" fontId="16" fillId="0" borderId="10" xfId="0" applyNumberFormat="1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3" fontId="8" fillId="33" borderId="22" xfId="0" applyNumberFormat="1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8" fillId="33" borderId="23" xfId="0" applyNumberFormat="1" applyFont="1" applyFill="1" applyBorder="1" applyAlignment="1">
      <alignment horizontal="center"/>
    </xf>
    <xf numFmtId="3" fontId="8" fillId="33" borderId="15" xfId="0" applyNumberFormat="1" applyFont="1" applyFill="1" applyBorder="1" applyAlignment="1">
      <alignment horizontal="center"/>
    </xf>
    <xf numFmtId="3" fontId="8" fillId="33" borderId="28" xfId="0" applyNumberFormat="1" applyFont="1" applyFill="1" applyBorder="1" applyAlignment="1">
      <alignment horizontal="center" vertical="center" wrapText="1"/>
    </xf>
    <xf numFmtId="3" fontId="8" fillId="33" borderId="27" xfId="0" applyNumberFormat="1" applyFont="1" applyFill="1" applyBorder="1" applyAlignment="1">
      <alignment horizontal="center" vertical="center" wrapText="1"/>
    </xf>
    <xf numFmtId="3" fontId="8" fillId="33" borderId="23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3" fontId="7" fillId="33" borderId="14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3" fontId="7" fillId="33" borderId="22" xfId="0" applyNumberFormat="1" applyFont="1" applyFill="1" applyBorder="1" applyAlignment="1">
      <alignment horizontal="center" vertical="center" wrapText="1"/>
    </xf>
    <xf numFmtId="3" fontId="7" fillId="33" borderId="15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8" fillId="0" borderId="2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3" fontId="8" fillId="33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8" fillId="33" borderId="22" xfId="0" applyNumberFormat="1" applyFont="1" applyFill="1" applyBorder="1" applyAlignment="1">
      <alignment horizontal="center" vertical="center" wrapText="1"/>
    </xf>
    <xf numFmtId="3" fontId="8" fillId="33" borderId="23" xfId="0" applyNumberFormat="1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3" fontId="27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3" fontId="7" fillId="33" borderId="13" xfId="52" applyNumberFormat="1" applyFont="1" applyFill="1" applyBorder="1" applyAlignment="1">
      <alignment horizontal="center" vertical="center"/>
      <protection/>
    </xf>
    <xf numFmtId="3" fontId="7" fillId="33" borderId="13" xfId="52" applyNumberFormat="1" applyFont="1" applyFill="1" applyBorder="1" applyAlignment="1">
      <alignment horizontal="center" vertical="center" wrapText="1"/>
      <protection/>
    </xf>
    <xf numFmtId="3" fontId="7" fillId="0" borderId="0" xfId="52" applyNumberFormat="1" applyFont="1" applyFill="1" applyBorder="1" applyAlignment="1">
      <alignment horizontal="center" vertical="center" wrapText="1"/>
      <protection/>
    </xf>
    <xf numFmtId="3" fontId="7" fillId="0" borderId="0" xfId="52" applyNumberFormat="1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/>
      <protection/>
    </xf>
    <xf numFmtId="0" fontId="9" fillId="0" borderId="0" xfId="52" applyFont="1" applyFill="1" applyBorder="1" applyAlignment="1">
      <alignment horizontal="center"/>
      <protection/>
    </xf>
    <xf numFmtId="0" fontId="20" fillId="0" borderId="0" xfId="52" applyFont="1" applyAlignment="1">
      <alignment horizontal="left"/>
      <protection/>
    </xf>
    <xf numFmtId="0" fontId="1" fillId="0" borderId="0" xfId="52" applyFont="1" applyAlignment="1">
      <alignment horizontal="center"/>
      <protection/>
    </xf>
    <xf numFmtId="0" fontId="7" fillId="33" borderId="13" xfId="52" applyFont="1" applyFill="1" applyBorder="1" applyAlignment="1">
      <alignment horizontal="center" vertical="center"/>
      <protection/>
    </xf>
    <xf numFmtId="0" fontId="30" fillId="0" borderId="0" xfId="52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left" wrapText="1"/>
      <protection/>
    </xf>
    <xf numFmtId="0" fontId="9" fillId="0" borderId="0" xfId="52" applyFont="1" applyFill="1" applyBorder="1" applyAlignment="1">
      <alignment horizontal="left"/>
      <protection/>
    </xf>
    <xf numFmtId="0" fontId="1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49" fontId="7" fillId="0" borderId="0" xfId="52" applyNumberFormat="1" applyFont="1" applyFill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/>
      <protection/>
    </xf>
    <xf numFmtId="0" fontId="7" fillId="33" borderId="13" xfId="52" applyFont="1" applyFill="1" applyBorder="1" applyAlignment="1">
      <alignment horizontal="center" vertical="center" wrapText="1"/>
      <protection/>
    </xf>
    <xf numFmtId="49" fontId="7" fillId="33" borderId="13" xfId="52" applyNumberFormat="1" applyFont="1" applyFill="1" applyBorder="1" applyAlignment="1">
      <alignment horizontal="center" vertical="center" wrapText="1"/>
      <protection/>
    </xf>
    <xf numFmtId="0" fontId="9" fillId="0" borderId="39" xfId="52" applyFont="1" applyBorder="1" applyAlignment="1">
      <alignment horizontal="center"/>
      <protection/>
    </xf>
    <xf numFmtId="0" fontId="9" fillId="0" borderId="40" xfId="52" applyFont="1" applyBorder="1" applyAlignment="1">
      <alignment horizontal="center"/>
      <protection/>
    </xf>
    <xf numFmtId="0" fontId="9" fillId="0" borderId="41" xfId="52" applyFont="1" applyBorder="1" applyAlignment="1">
      <alignment horizontal="center"/>
      <protection/>
    </xf>
    <xf numFmtId="0" fontId="7" fillId="0" borderId="39" xfId="52" applyFont="1" applyBorder="1" applyAlignment="1">
      <alignment horizontal="center"/>
      <protection/>
    </xf>
    <xf numFmtId="0" fontId="7" fillId="0" borderId="41" xfId="52" applyFont="1" applyBorder="1" applyAlignment="1">
      <alignment horizontal="center"/>
      <protection/>
    </xf>
    <xf numFmtId="0" fontId="30" fillId="0" borderId="17" xfId="52" applyFont="1" applyBorder="1" applyAlignment="1">
      <alignment horizontal="center" vertical="center"/>
      <protection/>
    </xf>
    <xf numFmtId="0" fontId="9" fillId="0" borderId="42" xfId="52" applyFont="1" applyBorder="1" applyAlignment="1">
      <alignment horizontal="left" wrapText="1"/>
      <protection/>
    </xf>
    <xf numFmtId="0" fontId="9" fillId="0" borderId="43" xfId="52" applyFont="1" applyBorder="1" applyAlignment="1">
      <alignment horizontal="left"/>
      <protection/>
    </xf>
    <xf numFmtId="0" fontId="9" fillId="0" borderId="44" xfId="52" applyFont="1" applyBorder="1" applyAlignment="1">
      <alignment horizontal="left"/>
      <protection/>
    </xf>
    <xf numFmtId="0" fontId="9" fillId="0" borderId="31" xfId="52" applyFont="1" applyBorder="1" applyAlignment="1">
      <alignment horizontal="left"/>
      <protection/>
    </xf>
    <xf numFmtId="0" fontId="9" fillId="0" borderId="0" xfId="52" applyFont="1" applyBorder="1" applyAlignment="1">
      <alignment horizontal="left"/>
      <protection/>
    </xf>
    <xf numFmtId="0" fontId="9" fillId="0" borderId="30" xfId="52" applyFont="1" applyBorder="1" applyAlignment="1">
      <alignment horizontal="left"/>
      <protection/>
    </xf>
    <xf numFmtId="0" fontId="9" fillId="0" borderId="45" xfId="52" applyFont="1" applyBorder="1" applyAlignment="1">
      <alignment horizontal="left"/>
      <protection/>
    </xf>
    <xf numFmtId="0" fontId="9" fillId="0" borderId="46" xfId="52" applyFont="1" applyBorder="1" applyAlignment="1">
      <alignment horizontal="left"/>
      <protection/>
    </xf>
    <xf numFmtId="0" fontId="9" fillId="0" borderId="47" xfId="52" applyFont="1" applyBorder="1" applyAlignment="1">
      <alignment horizontal="left"/>
      <protection/>
    </xf>
    <xf numFmtId="0" fontId="7" fillId="0" borderId="48" xfId="52" applyFont="1" applyBorder="1" applyAlignment="1">
      <alignment horizontal="center"/>
      <protection/>
    </xf>
    <xf numFmtId="0" fontId="7" fillId="0" borderId="49" xfId="52" applyFont="1" applyBorder="1" applyAlignment="1">
      <alignment horizontal="center"/>
      <protection/>
    </xf>
    <xf numFmtId="0" fontId="9" fillId="0" borderId="50" xfId="52" applyFont="1" applyBorder="1" applyAlignment="1">
      <alignment horizontal="center"/>
      <protection/>
    </xf>
    <xf numFmtId="0" fontId="9" fillId="0" borderId="51" xfId="52" applyFont="1" applyBorder="1" applyAlignment="1">
      <alignment horizontal="center"/>
      <protection/>
    </xf>
    <xf numFmtId="0" fontId="9" fillId="0" borderId="52" xfId="52" applyFont="1" applyBorder="1" applyAlignment="1">
      <alignment horizontal="center"/>
      <protection/>
    </xf>
    <xf numFmtId="0" fontId="10" fillId="0" borderId="22" xfId="52" applyFont="1" applyBorder="1" applyAlignment="1">
      <alignment horizontal="center"/>
      <protection/>
    </xf>
    <xf numFmtId="0" fontId="10" fillId="0" borderId="15" xfId="52" applyFont="1" applyBorder="1" applyAlignment="1">
      <alignment horizontal="center"/>
      <protection/>
    </xf>
    <xf numFmtId="0" fontId="7" fillId="0" borderId="22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/>
      <protection/>
    </xf>
    <xf numFmtId="0" fontId="3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zoomScalePageLayoutView="0" workbookViewId="0" topLeftCell="A4">
      <selection activeCell="C85" sqref="C85"/>
    </sheetView>
  </sheetViews>
  <sheetFormatPr defaultColWidth="9.140625" defaultRowHeight="12.75"/>
  <cols>
    <col min="1" max="1" width="5.57421875" style="115" customWidth="1"/>
    <col min="2" max="2" width="57.7109375" style="0" customWidth="1"/>
    <col min="3" max="3" width="11.28125" style="121" customWidth="1"/>
    <col min="4" max="4" width="10.421875" style="121" customWidth="1"/>
    <col min="5" max="5" width="9.28125" style="121" customWidth="1"/>
    <col min="6" max="6" width="13.421875" style="121" customWidth="1"/>
    <col min="7" max="7" width="11.140625" style="121" customWidth="1"/>
    <col min="8" max="8" width="10.00390625" style="0" customWidth="1"/>
    <col min="9" max="9" width="13.140625" style="0" customWidth="1"/>
  </cols>
  <sheetData>
    <row r="1" spans="1:9" ht="18">
      <c r="A1"/>
      <c r="B1" s="12"/>
      <c r="C1"/>
      <c r="D1"/>
      <c r="G1" s="413" t="s">
        <v>32</v>
      </c>
      <c r="H1" s="413"/>
      <c r="I1" s="413"/>
    </row>
    <row r="2" spans="1:9" ht="18">
      <c r="A2"/>
      <c r="B2" s="12"/>
      <c r="C2"/>
      <c r="D2"/>
      <c r="H2" s="121"/>
      <c r="I2" s="324" t="s">
        <v>565</v>
      </c>
    </row>
    <row r="3" spans="1:9" ht="9.75" customHeight="1">
      <c r="A3"/>
      <c r="B3" s="12"/>
      <c r="C3"/>
      <c r="D3"/>
      <c r="H3" s="121"/>
      <c r="I3" s="121"/>
    </row>
    <row r="4" spans="1:9" ht="12.75">
      <c r="A4"/>
      <c r="C4" s="1" t="s">
        <v>33</v>
      </c>
      <c r="D4"/>
      <c r="H4" s="121"/>
      <c r="I4" s="121"/>
    </row>
    <row r="5" spans="1:9" s="13" customFormat="1" ht="15" customHeight="1">
      <c r="A5" s="411" t="s">
        <v>0</v>
      </c>
      <c r="B5" s="411" t="s">
        <v>27</v>
      </c>
      <c r="C5" s="416" t="s">
        <v>576</v>
      </c>
      <c r="D5" s="416"/>
      <c r="E5" s="416"/>
      <c r="F5" s="416"/>
      <c r="G5" s="416"/>
      <c r="H5" s="416"/>
      <c r="I5" s="417"/>
    </row>
    <row r="6" spans="1:9" s="13" customFormat="1" ht="12.75" customHeight="1" hidden="1">
      <c r="A6" s="412"/>
      <c r="B6" s="412"/>
      <c r="C6" s="418" t="s">
        <v>1</v>
      </c>
      <c r="D6" s="421" t="s">
        <v>373</v>
      </c>
      <c r="E6" s="421"/>
      <c r="F6" s="421"/>
      <c r="G6" s="421"/>
      <c r="H6" s="421"/>
      <c r="I6" s="422"/>
    </row>
    <row r="7" spans="1:9" s="13" customFormat="1" ht="15" customHeight="1">
      <c r="A7" s="14"/>
      <c r="B7" s="14"/>
      <c r="C7" s="419"/>
      <c r="D7" s="423" t="s">
        <v>3</v>
      </c>
      <c r="E7" s="425" t="s">
        <v>11</v>
      </c>
      <c r="F7" s="426"/>
      <c r="G7" s="427" t="s">
        <v>9</v>
      </c>
      <c r="H7" s="425" t="s">
        <v>11</v>
      </c>
      <c r="I7" s="426"/>
    </row>
    <row r="8" spans="1:9" s="13" customFormat="1" ht="98.25" customHeight="1">
      <c r="A8" s="14"/>
      <c r="B8" s="15"/>
      <c r="C8" s="420"/>
      <c r="D8" s="424"/>
      <c r="E8" s="186" t="s">
        <v>4</v>
      </c>
      <c r="F8" s="199" t="s">
        <v>5</v>
      </c>
      <c r="G8" s="428"/>
      <c r="H8" s="185" t="s">
        <v>4</v>
      </c>
      <c r="I8" s="199" t="s">
        <v>5</v>
      </c>
    </row>
    <row r="9" spans="1:9" s="13" customFormat="1" ht="14.25" customHeight="1">
      <c r="A9" s="16">
        <v>1</v>
      </c>
      <c r="B9" s="16">
        <v>2</v>
      </c>
      <c r="C9" s="16">
        <v>3</v>
      </c>
      <c r="D9" s="16">
        <v>4</v>
      </c>
      <c r="E9" s="122">
        <v>5</v>
      </c>
      <c r="F9" s="122">
        <v>6</v>
      </c>
      <c r="G9" s="122">
        <v>7</v>
      </c>
      <c r="H9" s="122">
        <v>8</v>
      </c>
      <c r="I9" s="122">
        <v>9</v>
      </c>
    </row>
    <row r="10" spans="1:9" s="17" customFormat="1" ht="18" customHeight="1">
      <c r="A10" s="363" t="s">
        <v>228</v>
      </c>
      <c r="B10" s="369" t="s">
        <v>230</v>
      </c>
      <c r="C10" s="373">
        <v>242000</v>
      </c>
      <c r="D10" s="374">
        <f>C10-G10</f>
        <v>2000</v>
      </c>
      <c r="E10" s="373">
        <f>E12+E13+E14+E17</f>
        <v>0</v>
      </c>
      <c r="F10" s="373">
        <f>F12+F13+F14+F17</f>
        <v>0</v>
      </c>
      <c r="G10" s="373">
        <v>240000</v>
      </c>
      <c r="H10" s="373">
        <f>H12+H13+H14+H17</f>
        <v>0</v>
      </c>
      <c r="I10" s="373">
        <f>I12+I13+I14+I17</f>
        <v>0</v>
      </c>
    </row>
    <row r="11" spans="1:9" s="409" customFormat="1" ht="25.5" customHeight="1">
      <c r="A11" s="408"/>
      <c r="B11" s="113" t="s">
        <v>559</v>
      </c>
      <c r="C11" s="379">
        <v>240000</v>
      </c>
      <c r="D11" s="379">
        <v>0</v>
      </c>
      <c r="E11" s="379">
        <v>0</v>
      </c>
      <c r="F11" s="379">
        <v>0</v>
      </c>
      <c r="G11" s="379">
        <v>240000</v>
      </c>
      <c r="H11" s="379">
        <v>0</v>
      </c>
      <c r="I11" s="379">
        <v>0</v>
      </c>
    </row>
    <row r="12" spans="1:9" s="11" customFormat="1" ht="52.5" customHeight="1">
      <c r="A12" s="360"/>
      <c r="B12" s="318" t="s">
        <v>472</v>
      </c>
      <c r="C12" s="375">
        <f>D12+G12</f>
        <v>2000</v>
      </c>
      <c r="D12" s="375">
        <v>2000</v>
      </c>
      <c r="E12" s="375">
        <v>0</v>
      </c>
      <c r="F12" s="375">
        <v>0</v>
      </c>
      <c r="G12" s="375">
        <v>0</v>
      </c>
      <c r="H12" s="375">
        <v>0</v>
      </c>
      <c r="I12" s="375">
        <v>0</v>
      </c>
    </row>
    <row r="13" spans="1:9" ht="45" customHeight="1" hidden="1">
      <c r="A13" s="360"/>
      <c r="B13" s="318" t="s">
        <v>229</v>
      </c>
      <c r="C13" s="375">
        <f>D13+G13</f>
        <v>0</v>
      </c>
      <c r="D13" s="375">
        <v>0</v>
      </c>
      <c r="E13" s="375">
        <v>0</v>
      </c>
      <c r="F13" s="375">
        <v>0</v>
      </c>
      <c r="G13" s="376">
        <v>0</v>
      </c>
      <c r="H13" s="375">
        <v>0</v>
      </c>
      <c r="I13" s="375">
        <v>0</v>
      </c>
    </row>
    <row r="14" spans="1:9" ht="51" customHeight="1" hidden="1">
      <c r="A14" s="360"/>
      <c r="B14" s="318" t="s">
        <v>528</v>
      </c>
      <c r="C14" s="375">
        <f>D14+G14</f>
        <v>0</v>
      </c>
      <c r="D14" s="375">
        <v>0</v>
      </c>
      <c r="E14" s="375">
        <v>0</v>
      </c>
      <c r="F14" s="375">
        <v>0</v>
      </c>
      <c r="G14" s="376">
        <v>0</v>
      </c>
      <c r="H14" s="375">
        <v>0</v>
      </c>
      <c r="I14" s="377">
        <v>0</v>
      </c>
    </row>
    <row r="15" spans="1:9" s="11" customFormat="1" ht="57.75" customHeight="1" hidden="1">
      <c r="A15" s="360"/>
      <c r="B15" s="318" t="s">
        <v>465</v>
      </c>
      <c r="C15" s="375">
        <f>D15+G15</f>
        <v>0</v>
      </c>
      <c r="D15" s="375">
        <v>0</v>
      </c>
      <c r="E15" s="375">
        <v>0</v>
      </c>
      <c r="F15" s="375">
        <v>0</v>
      </c>
      <c r="G15" s="375">
        <f>H15+I15</f>
        <v>0</v>
      </c>
      <c r="H15" s="375">
        <v>0</v>
      </c>
      <c r="I15" s="375">
        <v>0</v>
      </c>
    </row>
    <row r="16" spans="1:9" s="11" customFormat="1" ht="54" customHeight="1" hidden="1">
      <c r="A16" s="360"/>
      <c r="B16" s="318" t="s">
        <v>465</v>
      </c>
      <c r="C16" s="375">
        <f>D16+G16</f>
        <v>0</v>
      </c>
      <c r="D16" s="375">
        <v>0</v>
      </c>
      <c r="E16" s="375">
        <v>0</v>
      </c>
      <c r="F16" s="375">
        <v>0</v>
      </c>
      <c r="G16" s="375">
        <v>0</v>
      </c>
      <c r="H16" s="375">
        <v>0</v>
      </c>
      <c r="I16" s="375">
        <v>0</v>
      </c>
    </row>
    <row r="17" spans="1:9" s="11" customFormat="1" ht="38.25" hidden="1">
      <c r="A17" s="360"/>
      <c r="B17" s="318" t="s">
        <v>229</v>
      </c>
      <c r="C17" s="375">
        <v>0</v>
      </c>
      <c r="D17" s="375">
        <v>0</v>
      </c>
      <c r="E17" s="375">
        <v>0</v>
      </c>
      <c r="F17" s="375">
        <v>0</v>
      </c>
      <c r="G17" s="375">
        <v>0</v>
      </c>
      <c r="H17" s="375">
        <v>0</v>
      </c>
      <c r="I17" s="375">
        <v>0</v>
      </c>
    </row>
    <row r="18" spans="1:9" ht="16.5" customHeight="1">
      <c r="A18" s="368" t="s">
        <v>231</v>
      </c>
      <c r="B18" s="126" t="s">
        <v>232</v>
      </c>
      <c r="C18" s="373">
        <f>C19+C20+C21+C24</f>
        <v>250676</v>
      </c>
      <c r="D18" s="374">
        <f>C18-G18</f>
        <v>250676</v>
      </c>
      <c r="E18" s="373">
        <f>E19+E20+E21</f>
        <v>0</v>
      </c>
      <c r="F18" s="373">
        <f>F19+F20+F21</f>
        <v>0</v>
      </c>
      <c r="G18" s="373">
        <f>G24</f>
        <v>0</v>
      </c>
      <c r="H18" s="373">
        <f>H24</f>
        <v>0</v>
      </c>
      <c r="I18" s="373">
        <f>I19+I20+I21</f>
        <v>0</v>
      </c>
    </row>
    <row r="19" spans="1:9" s="1" customFormat="1" ht="16.5" customHeight="1">
      <c r="A19" s="360"/>
      <c r="B19" s="318" t="s">
        <v>492</v>
      </c>
      <c r="C19" s="375">
        <f>D19+G19</f>
        <v>32113</v>
      </c>
      <c r="D19" s="375">
        <v>32113</v>
      </c>
      <c r="E19" s="375">
        <v>0</v>
      </c>
      <c r="F19" s="375">
        <v>0</v>
      </c>
      <c r="G19" s="375">
        <v>0</v>
      </c>
      <c r="H19" s="375">
        <v>0</v>
      </c>
      <c r="I19" s="375">
        <v>0</v>
      </c>
    </row>
    <row r="20" spans="1:9" ht="54" customHeight="1">
      <c r="A20" s="360"/>
      <c r="B20" s="318" t="s">
        <v>472</v>
      </c>
      <c r="C20" s="375">
        <v>218563</v>
      </c>
      <c r="D20" s="375">
        <v>218563</v>
      </c>
      <c r="E20" s="375">
        <v>0</v>
      </c>
      <c r="F20" s="375">
        <v>0</v>
      </c>
      <c r="G20" s="375">
        <v>0</v>
      </c>
      <c r="H20" s="375">
        <v>0</v>
      </c>
      <c r="I20" s="375">
        <v>0</v>
      </c>
    </row>
    <row r="21" spans="1:9" ht="18" customHeight="1" hidden="1">
      <c r="A21" s="360"/>
      <c r="B21" s="318" t="s">
        <v>233</v>
      </c>
      <c r="C21" s="375">
        <f>D21+G21</f>
        <v>0</v>
      </c>
      <c r="D21" s="375">
        <v>0</v>
      </c>
      <c r="E21" s="375">
        <v>0</v>
      </c>
      <c r="F21" s="375">
        <v>0</v>
      </c>
      <c r="G21" s="375">
        <v>0</v>
      </c>
      <c r="H21" s="375"/>
      <c r="I21" s="375">
        <v>0</v>
      </c>
    </row>
    <row r="22" spans="1:9" ht="18" customHeight="1" hidden="1">
      <c r="A22" s="364" t="s">
        <v>304</v>
      </c>
      <c r="B22" s="196" t="s">
        <v>305</v>
      </c>
      <c r="C22" s="373">
        <f>C23</f>
        <v>0</v>
      </c>
      <c r="D22" s="374">
        <f>D23</f>
        <v>0</v>
      </c>
      <c r="E22" s="373">
        <v>0</v>
      </c>
      <c r="F22" s="373">
        <f>F23+F25+F26</f>
        <v>0</v>
      </c>
      <c r="G22" s="373">
        <f>G23+G25+G26</f>
        <v>0</v>
      </c>
      <c r="H22" s="373">
        <f>H23+H25+H26</f>
        <v>0</v>
      </c>
      <c r="I22" s="373">
        <f>I23+I25+I26</f>
        <v>0</v>
      </c>
    </row>
    <row r="23" spans="1:9" ht="39.75" customHeight="1" hidden="1">
      <c r="A23" s="360"/>
      <c r="B23" s="318" t="s">
        <v>473</v>
      </c>
      <c r="C23" s="375">
        <f>D23+G23</f>
        <v>0</v>
      </c>
      <c r="D23" s="375">
        <v>0</v>
      </c>
      <c r="E23" s="375">
        <v>0</v>
      </c>
      <c r="F23" s="375">
        <v>0</v>
      </c>
      <c r="G23" s="375">
        <v>0</v>
      </c>
      <c r="H23" s="375">
        <v>0</v>
      </c>
      <c r="I23" s="375">
        <v>0</v>
      </c>
    </row>
    <row r="24" spans="1:9" ht="39.75" customHeight="1" hidden="1">
      <c r="A24" s="360"/>
      <c r="B24" s="318" t="s">
        <v>505</v>
      </c>
      <c r="C24" s="375"/>
      <c r="D24" s="375">
        <v>0</v>
      </c>
      <c r="E24" s="375">
        <v>0</v>
      </c>
      <c r="F24" s="375">
        <v>0</v>
      </c>
      <c r="G24" s="375"/>
      <c r="H24" s="375"/>
      <c r="I24" s="375">
        <v>0</v>
      </c>
    </row>
    <row r="25" spans="1:9" ht="17.25" customHeight="1">
      <c r="A25" s="368" t="s">
        <v>234</v>
      </c>
      <c r="B25" s="328" t="s">
        <v>235</v>
      </c>
      <c r="C25" s="373">
        <f>C26+C27+C28</f>
        <v>91648</v>
      </c>
      <c r="D25" s="374">
        <f>C25-G25</f>
        <v>91648</v>
      </c>
      <c r="E25" s="373">
        <f>E26+E27+E28</f>
        <v>91648</v>
      </c>
      <c r="F25" s="373">
        <f>F26+F27+F28</f>
        <v>0</v>
      </c>
      <c r="G25" s="373">
        <f>G26+G27+G28</f>
        <v>0</v>
      </c>
      <c r="H25" s="373">
        <f>H26+H27+H28</f>
        <v>0</v>
      </c>
      <c r="I25" s="373">
        <f>I26+I27+I28</f>
        <v>0</v>
      </c>
    </row>
    <row r="26" spans="1:9" ht="14.25" customHeight="1" hidden="1">
      <c r="A26" s="360"/>
      <c r="B26" s="317" t="s">
        <v>237</v>
      </c>
      <c r="C26" s="375">
        <f>D26+G26</f>
        <v>0</v>
      </c>
      <c r="D26" s="375">
        <v>0</v>
      </c>
      <c r="E26" s="375">
        <v>0</v>
      </c>
      <c r="F26" s="375">
        <v>0</v>
      </c>
      <c r="G26" s="375">
        <v>0</v>
      </c>
      <c r="H26" s="375">
        <v>0</v>
      </c>
      <c r="I26" s="375">
        <v>0</v>
      </c>
    </row>
    <row r="27" spans="1:9" s="1" customFormat="1" ht="51.75" customHeight="1">
      <c r="A27" s="360"/>
      <c r="B27" s="315" t="s">
        <v>553</v>
      </c>
      <c r="C27" s="375">
        <v>91648</v>
      </c>
      <c r="D27" s="375">
        <v>91648</v>
      </c>
      <c r="E27" s="375">
        <v>91648</v>
      </c>
      <c r="F27" s="375">
        <v>0</v>
      </c>
      <c r="G27" s="375">
        <v>0</v>
      </c>
      <c r="H27" s="375">
        <v>0</v>
      </c>
      <c r="I27" s="375">
        <v>0</v>
      </c>
    </row>
    <row r="28" spans="1:9" ht="14.25" customHeight="1" hidden="1">
      <c r="A28" s="360"/>
      <c r="B28" s="317" t="s">
        <v>237</v>
      </c>
      <c r="C28" s="375">
        <v>0</v>
      </c>
      <c r="D28" s="375">
        <v>0</v>
      </c>
      <c r="E28" s="375">
        <v>0</v>
      </c>
      <c r="F28" s="375">
        <v>0</v>
      </c>
      <c r="G28" s="375">
        <v>0</v>
      </c>
      <c r="H28" s="375">
        <v>0</v>
      </c>
      <c r="I28" s="375">
        <v>0</v>
      </c>
    </row>
    <row r="29" spans="1:9" ht="29.25" customHeight="1">
      <c r="A29" s="370" t="s">
        <v>238</v>
      </c>
      <c r="B29" s="371" t="s">
        <v>374</v>
      </c>
      <c r="C29" s="373">
        <f>C30</f>
        <v>1346</v>
      </c>
      <c r="D29" s="378">
        <f>C29-G29</f>
        <v>1346</v>
      </c>
      <c r="E29" s="373">
        <f>E30</f>
        <v>1346</v>
      </c>
      <c r="F29" s="373">
        <f>F30</f>
        <v>0</v>
      </c>
      <c r="G29" s="373">
        <f>G30</f>
        <v>0</v>
      </c>
      <c r="H29" s="373">
        <f>H30</f>
        <v>0</v>
      </c>
      <c r="I29" s="373">
        <f>I30</f>
        <v>0</v>
      </c>
    </row>
    <row r="30" spans="1:9" s="124" customFormat="1" ht="51.75" customHeight="1">
      <c r="A30" s="360"/>
      <c r="B30" s="315" t="s">
        <v>553</v>
      </c>
      <c r="C30" s="375">
        <v>1346</v>
      </c>
      <c r="D30" s="375">
        <v>1346</v>
      </c>
      <c r="E30" s="375">
        <v>1346</v>
      </c>
      <c r="F30" s="375">
        <v>0</v>
      </c>
      <c r="G30" s="375">
        <v>0</v>
      </c>
      <c r="H30" s="375">
        <v>0</v>
      </c>
      <c r="I30" s="375">
        <v>0</v>
      </c>
    </row>
    <row r="31" spans="1:9" ht="15.75" customHeight="1" hidden="1">
      <c r="A31" s="364" t="s">
        <v>460</v>
      </c>
      <c r="B31" s="319" t="s">
        <v>459</v>
      </c>
      <c r="C31" s="373">
        <f>C32</f>
        <v>0</v>
      </c>
      <c r="D31" s="373">
        <f>D32</f>
        <v>0</v>
      </c>
      <c r="E31" s="374">
        <f>E32+E39+E40</f>
        <v>0</v>
      </c>
      <c r="F31" s="374">
        <f>F32+F39+F40</f>
        <v>0</v>
      </c>
      <c r="G31" s="374">
        <f>G32+G39+G40</f>
        <v>0</v>
      </c>
      <c r="H31" s="374">
        <f>H32+H39+H40</f>
        <v>0</v>
      </c>
      <c r="I31" s="374">
        <f>I32+I39+I40</f>
        <v>0</v>
      </c>
    </row>
    <row r="32" spans="1:9" s="1" customFormat="1" ht="45" customHeight="1" hidden="1">
      <c r="A32" s="360"/>
      <c r="B32" s="318" t="s">
        <v>236</v>
      </c>
      <c r="C32" s="375">
        <f>D32+G32</f>
        <v>0</v>
      </c>
      <c r="D32" s="375">
        <v>0</v>
      </c>
      <c r="E32" s="375">
        <v>0</v>
      </c>
      <c r="F32" s="375">
        <v>0</v>
      </c>
      <c r="G32" s="375">
        <v>0</v>
      </c>
      <c r="H32" s="375">
        <v>0</v>
      </c>
      <c r="I32" s="375">
        <v>0</v>
      </c>
    </row>
    <row r="33" spans="1:9" s="1" customFormat="1" ht="27" customHeight="1" hidden="1">
      <c r="A33" s="365" t="s">
        <v>240</v>
      </c>
      <c r="B33" s="320" t="s">
        <v>316</v>
      </c>
      <c r="C33" s="373">
        <f>C34</f>
        <v>0</v>
      </c>
      <c r="D33" s="378">
        <f>C33-G33</f>
        <v>0</v>
      </c>
      <c r="E33" s="373">
        <f>E34</f>
        <v>0</v>
      </c>
      <c r="F33" s="373">
        <f>F34</f>
        <v>0</v>
      </c>
      <c r="G33" s="373">
        <f>G34</f>
        <v>0</v>
      </c>
      <c r="H33" s="373">
        <f>H34</f>
        <v>0</v>
      </c>
      <c r="I33" s="373">
        <f>I34</f>
        <v>0</v>
      </c>
    </row>
    <row r="34" spans="1:9" s="1" customFormat="1" ht="45" customHeight="1" hidden="1">
      <c r="A34" s="360"/>
      <c r="B34" s="318" t="s">
        <v>236</v>
      </c>
      <c r="C34" s="379">
        <v>0</v>
      </c>
      <c r="D34" s="375">
        <v>0</v>
      </c>
      <c r="E34" s="375">
        <v>0</v>
      </c>
      <c r="F34" s="375">
        <v>0</v>
      </c>
      <c r="G34" s="375">
        <v>0</v>
      </c>
      <c r="H34" s="375">
        <v>0</v>
      </c>
      <c r="I34" s="375">
        <v>0</v>
      </c>
    </row>
    <row r="35" spans="1:9" s="1" customFormat="1" ht="39" customHeight="1" hidden="1">
      <c r="A35" s="368" t="s">
        <v>240</v>
      </c>
      <c r="B35" s="112" t="s">
        <v>316</v>
      </c>
      <c r="C35" s="373">
        <v>0</v>
      </c>
      <c r="D35" s="373">
        <v>0</v>
      </c>
      <c r="E35" s="373">
        <v>0</v>
      </c>
      <c r="F35" s="373">
        <v>0</v>
      </c>
      <c r="G35" s="373">
        <v>0</v>
      </c>
      <c r="H35" s="373">
        <v>0</v>
      </c>
      <c r="I35" s="373">
        <v>0</v>
      </c>
    </row>
    <row r="36" spans="1:9" s="1" customFormat="1" ht="52.5" customHeight="1" hidden="1">
      <c r="A36" s="360"/>
      <c r="B36" s="315" t="s">
        <v>558</v>
      </c>
      <c r="C36" s="379">
        <v>0</v>
      </c>
      <c r="D36" s="375">
        <v>0</v>
      </c>
      <c r="E36" s="375">
        <v>0</v>
      </c>
      <c r="F36" s="375">
        <v>0</v>
      </c>
      <c r="G36" s="375">
        <v>0</v>
      </c>
      <c r="H36" s="375">
        <v>0</v>
      </c>
      <c r="I36" s="375">
        <v>0</v>
      </c>
    </row>
    <row r="37" spans="1:9" s="1" customFormat="1" ht="41.25" customHeight="1" hidden="1">
      <c r="A37" s="360"/>
      <c r="B37" s="315" t="s">
        <v>559</v>
      </c>
      <c r="C37" s="379">
        <v>0</v>
      </c>
      <c r="D37" s="375">
        <v>0</v>
      </c>
      <c r="E37" s="375">
        <v>0</v>
      </c>
      <c r="F37" s="375">
        <v>0</v>
      </c>
      <c r="G37" s="375">
        <v>0</v>
      </c>
      <c r="H37" s="375">
        <v>0</v>
      </c>
      <c r="I37" s="375">
        <v>0</v>
      </c>
    </row>
    <row r="38" spans="1:9" s="1" customFormat="1" ht="45" customHeight="1" hidden="1">
      <c r="A38" s="360"/>
      <c r="B38" s="315" t="s">
        <v>560</v>
      </c>
      <c r="C38" s="379">
        <v>0</v>
      </c>
      <c r="D38" s="375">
        <v>0</v>
      </c>
      <c r="E38" s="375">
        <v>0</v>
      </c>
      <c r="F38" s="375">
        <v>0</v>
      </c>
      <c r="G38" s="375">
        <v>0</v>
      </c>
      <c r="H38" s="375">
        <v>0</v>
      </c>
      <c r="I38" s="375">
        <v>0</v>
      </c>
    </row>
    <row r="39" spans="1:9" ht="42.75" customHeight="1">
      <c r="A39" s="368" t="s">
        <v>241</v>
      </c>
      <c r="B39" s="330" t="s">
        <v>254</v>
      </c>
      <c r="C39" s="373">
        <f>C40+C41+C42+C43+C44+C45+C46+C47+C48+C49+C50+C51+C52+C53+C54</f>
        <v>16038168</v>
      </c>
      <c r="D39" s="373">
        <f aca="true" t="shared" si="0" ref="D39:I39">D40+D41+D42+D43+D44+D45+D46+D47+D48+D49+D50+D51+D52+D53+D54</f>
        <v>16038168</v>
      </c>
      <c r="E39" s="373">
        <f t="shared" si="0"/>
        <v>0</v>
      </c>
      <c r="F39" s="373">
        <f t="shared" si="0"/>
        <v>0</v>
      </c>
      <c r="G39" s="373">
        <f t="shared" si="0"/>
        <v>0</v>
      </c>
      <c r="H39" s="373">
        <f t="shared" si="0"/>
        <v>0</v>
      </c>
      <c r="I39" s="373">
        <f t="shared" si="0"/>
        <v>0</v>
      </c>
    </row>
    <row r="40" spans="1:9" s="1" customFormat="1" ht="15" customHeight="1">
      <c r="A40" s="366"/>
      <c r="B40" s="315" t="s">
        <v>474</v>
      </c>
      <c r="C40" s="375">
        <v>4674950</v>
      </c>
      <c r="D40" s="379">
        <v>4674950</v>
      </c>
      <c r="E40" s="375">
        <v>0</v>
      </c>
      <c r="F40" s="375">
        <v>0</v>
      </c>
      <c r="G40" s="375">
        <v>0</v>
      </c>
      <c r="H40" s="375">
        <v>0</v>
      </c>
      <c r="I40" s="375">
        <v>0</v>
      </c>
    </row>
    <row r="41" spans="1:9" s="6" customFormat="1" ht="17.25" customHeight="1">
      <c r="A41" s="366"/>
      <c r="B41" s="315" t="s">
        <v>475</v>
      </c>
      <c r="C41" s="375">
        <f>D41+G41</f>
        <v>400000</v>
      </c>
      <c r="D41" s="375">
        <v>400000</v>
      </c>
      <c r="E41" s="375">
        <v>0</v>
      </c>
      <c r="F41" s="375">
        <v>0</v>
      </c>
      <c r="G41" s="375">
        <v>0</v>
      </c>
      <c r="H41" s="375">
        <v>0</v>
      </c>
      <c r="I41" s="375">
        <v>0</v>
      </c>
    </row>
    <row r="42" spans="1:9" s="6" customFormat="1" ht="17.25" customHeight="1">
      <c r="A42" s="360"/>
      <c r="B42" s="317" t="s">
        <v>476</v>
      </c>
      <c r="C42" s="375">
        <v>8613254</v>
      </c>
      <c r="D42" s="375">
        <v>8613254</v>
      </c>
      <c r="E42" s="375">
        <v>0</v>
      </c>
      <c r="F42" s="375">
        <v>0</v>
      </c>
      <c r="G42" s="375">
        <v>0</v>
      </c>
      <c r="H42" s="375">
        <v>0</v>
      </c>
      <c r="I42" s="375">
        <v>0</v>
      </c>
    </row>
    <row r="43" spans="1:9" ht="15.75" customHeight="1">
      <c r="A43" s="360"/>
      <c r="B43" s="317" t="s">
        <v>477</v>
      </c>
      <c r="C43" s="375">
        <v>1362503</v>
      </c>
      <c r="D43" s="375">
        <v>1362503</v>
      </c>
      <c r="E43" s="375">
        <v>0</v>
      </c>
      <c r="F43" s="375">
        <v>0</v>
      </c>
      <c r="G43" s="375">
        <v>0</v>
      </c>
      <c r="H43" s="375">
        <v>0</v>
      </c>
      <c r="I43" s="375">
        <v>0</v>
      </c>
    </row>
    <row r="44" spans="1:9" ht="15.75" customHeight="1">
      <c r="A44" s="360"/>
      <c r="B44" s="317" t="s">
        <v>479</v>
      </c>
      <c r="C44" s="375">
        <v>32392</v>
      </c>
      <c r="D44" s="375">
        <v>32392</v>
      </c>
      <c r="E44" s="375">
        <v>0</v>
      </c>
      <c r="F44" s="375">
        <v>0</v>
      </c>
      <c r="G44" s="375">
        <v>0</v>
      </c>
      <c r="H44" s="375">
        <v>0</v>
      </c>
      <c r="I44" s="375">
        <v>0</v>
      </c>
    </row>
    <row r="45" spans="1:9" ht="17.25" customHeight="1">
      <c r="A45" s="360"/>
      <c r="B45" s="317" t="s">
        <v>478</v>
      </c>
      <c r="C45" s="375">
        <v>596479</v>
      </c>
      <c r="D45" s="375">
        <v>596479</v>
      </c>
      <c r="E45" s="375">
        <v>0</v>
      </c>
      <c r="F45" s="375">
        <v>0</v>
      </c>
      <c r="G45" s="375">
        <v>0</v>
      </c>
      <c r="H45" s="375">
        <v>0</v>
      </c>
      <c r="I45" s="375">
        <v>0</v>
      </c>
    </row>
    <row r="46" spans="1:9" ht="26.25" customHeight="1">
      <c r="A46" s="360"/>
      <c r="B46" s="318" t="s">
        <v>480</v>
      </c>
      <c r="C46" s="375">
        <v>11000</v>
      </c>
      <c r="D46" s="375">
        <v>11000</v>
      </c>
      <c r="E46" s="375">
        <v>0</v>
      </c>
      <c r="F46" s="375">
        <v>0</v>
      </c>
      <c r="G46" s="375">
        <v>0</v>
      </c>
      <c r="H46" s="375">
        <v>0</v>
      </c>
      <c r="I46" s="375">
        <v>0</v>
      </c>
    </row>
    <row r="47" spans="1:9" ht="16.5" customHeight="1">
      <c r="A47" s="360"/>
      <c r="B47" s="317" t="s">
        <v>481</v>
      </c>
      <c r="C47" s="375">
        <v>9690</v>
      </c>
      <c r="D47" s="375">
        <v>9690</v>
      </c>
      <c r="E47" s="375">
        <v>0</v>
      </c>
      <c r="F47" s="375">
        <v>0</v>
      </c>
      <c r="G47" s="375">
        <v>0</v>
      </c>
      <c r="H47" s="375">
        <v>0</v>
      </c>
      <c r="I47" s="375">
        <v>0</v>
      </c>
    </row>
    <row r="48" spans="1:9" ht="15.75" customHeight="1">
      <c r="A48" s="360"/>
      <c r="B48" s="317" t="s">
        <v>242</v>
      </c>
      <c r="C48" s="375">
        <v>29000</v>
      </c>
      <c r="D48" s="375">
        <v>29000</v>
      </c>
      <c r="E48" s="375">
        <v>0</v>
      </c>
      <c r="F48" s="375">
        <v>0</v>
      </c>
      <c r="G48" s="375">
        <v>0</v>
      </c>
      <c r="H48" s="375">
        <v>0</v>
      </c>
      <c r="I48" s="375">
        <v>0</v>
      </c>
    </row>
    <row r="49" spans="1:9" ht="16.5" customHeight="1">
      <c r="A49" s="360"/>
      <c r="B49" s="317" t="s">
        <v>243</v>
      </c>
      <c r="C49" s="375">
        <v>1000</v>
      </c>
      <c r="D49" s="375">
        <v>1000</v>
      </c>
      <c r="E49" s="375">
        <v>0</v>
      </c>
      <c r="F49" s="375">
        <v>0</v>
      </c>
      <c r="G49" s="375">
        <v>0</v>
      </c>
      <c r="H49" s="375">
        <v>0</v>
      </c>
      <c r="I49" s="375">
        <v>0</v>
      </c>
    </row>
    <row r="50" spans="1:9" ht="16.5" customHeight="1" hidden="1">
      <c r="A50" s="360"/>
      <c r="B50" s="317" t="s">
        <v>246</v>
      </c>
      <c r="C50" s="375">
        <f>D50+G50</f>
        <v>0</v>
      </c>
      <c r="D50" s="375">
        <v>0</v>
      </c>
      <c r="E50" s="375">
        <v>0</v>
      </c>
      <c r="F50" s="375">
        <v>0</v>
      </c>
      <c r="G50" s="375">
        <v>0</v>
      </c>
      <c r="H50" s="375">
        <v>0</v>
      </c>
      <c r="I50" s="375">
        <v>0</v>
      </c>
    </row>
    <row r="51" spans="1:9" ht="17.25" customHeight="1">
      <c r="A51" s="360"/>
      <c r="B51" s="318" t="s">
        <v>482</v>
      </c>
      <c r="C51" s="375">
        <v>100000</v>
      </c>
      <c r="D51" s="375">
        <v>100000</v>
      </c>
      <c r="E51" s="375">
        <v>0</v>
      </c>
      <c r="F51" s="375">
        <v>0</v>
      </c>
      <c r="G51" s="375">
        <v>0</v>
      </c>
      <c r="H51" s="375">
        <v>0</v>
      </c>
      <c r="I51" s="375">
        <v>0</v>
      </c>
    </row>
    <row r="52" spans="1:9" ht="27.75" customHeight="1">
      <c r="A52" s="360"/>
      <c r="B52" s="318" t="s">
        <v>245</v>
      </c>
      <c r="C52" s="375">
        <v>30000</v>
      </c>
      <c r="D52" s="375">
        <v>30000</v>
      </c>
      <c r="E52" s="375">
        <v>0</v>
      </c>
      <c r="F52" s="375">
        <v>0</v>
      </c>
      <c r="G52" s="375">
        <v>0</v>
      </c>
      <c r="H52" s="375">
        <v>0</v>
      </c>
      <c r="I52" s="375">
        <v>0</v>
      </c>
    </row>
    <row r="53" spans="1:9" ht="15.75" customHeight="1">
      <c r="A53" s="360"/>
      <c r="B53" s="318" t="s">
        <v>493</v>
      </c>
      <c r="C53" s="375">
        <v>161900</v>
      </c>
      <c r="D53" s="375">
        <v>161900</v>
      </c>
      <c r="E53" s="375">
        <v>0</v>
      </c>
      <c r="F53" s="375">
        <v>0</v>
      </c>
      <c r="G53" s="375">
        <v>0</v>
      </c>
      <c r="H53" s="375">
        <v>0</v>
      </c>
      <c r="I53" s="375">
        <v>0</v>
      </c>
    </row>
    <row r="54" spans="1:9" ht="26.25" customHeight="1">
      <c r="A54" s="360"/>
      <c r="B54" s="318" t="s">
        <v>483</v>
      </c>
      <c r="C54" s="375">
        <v>16000</v>
      </c>
      <c r="D54" s="375">
        <v>16000</v>
      </c>
      <c r="E54" s="375">
        <v>0</v>
      </c>
      <c r="F54" s="375">
        <v>0</v>
      </c>
      <c r="G54" s="375">
        <v>0</v>
      </c>
      <c r="H54" s="375">
        <v>0</v>
      </c>
      <c r="I54" s="375">
        <v>0</v>
      </c>
    </row>
    <row r="55" spans="1:9" ht="16.5" customHeight="1">
      <c r="A55" s="368" t="s">
        <v>247</v>
      </c>
      <c r="B55" s="330" t="s">
        <v>248</v>
      </c>
      <c r="C55" s="373">
        <f>D55+G55</f>
        <v>8742793</v>
      </c>
      <c r="D55" s="373">
        <f>D57+D58+D56</f>
        <v>8742793</v>
      </c>
      <c r="E55" s="373">
        <f>E57+E58</f>
        <v>0</v>
      </c>
      <c r="F55" s="373">
        <f>F57+F58</f>
        <v>0</v>
      </c>
      <c r="G55" s="373">
        <f>G57+G58</f>
        <v>0</v>
      </c>
      <c r="H55" s="373">
        <f>H57+H58</f>
        <v>0</v>
      </c>
      <c r="I55" s="373">
        <f>I57+I58</f>
        <v>0</v>
      </c>
    </row>
    <row r="56" spans="1:9" ht="16.5" customHeight="1">
      <c r="A56" s="368"/>
      <c r="B56" s="333" t="s">
        <v>577</v>
      </c>
      <c r="C56" s="379">
        <v>612000</v>
      </c>
      <c r="D56" s="379">
        <v>612000</v>
      </c>
      <c r="E56" s="373"/>
      <c r="F56" s="373"/>
      <c r="G56" s="373"/>
      <c r="H56" s="373"/>
      <c r="I56" s="373"/>
    </row>
    <row r="57" spans="1:9" s="1" customFormat="1" ht="0.75" customHeight="1">
      <c r="A57" s="360"/>
      <c r="B57" s="318" t="s">
        <v>484</v>
      </c>
      <c r="C57" s="375">
        <v>0</v>
      </c>
      <c r="D57" s="375">
        <v>0</v>
      </c>
      <c r="E57" s="375">
        <v>0</v>
      </c>
      <c r="F57" s="375">
        <v>0</v>
      </c>
      <c r="G57" s="375">
        <v>0</v>
      </c>
      <c r="H57" s="375">
        <v>0</v>
      </c>
      <c r="I57" s="375">
        <v>0</v>
      </c>
    </row>
    <row r="58" spans="1:9" ht="15.75" customHeight="1">
      <c r="A58" s="360"/>
      <c r="B58" s="318" t="s">
        <v>249</v>
      </c>
      <c r="C58" s="375">
        <v>8130793</v>
      </c>
      <c r="D58" s="375">
        <v>8130793</v>
      </c>
      <c r="E58" s="375">
        <v>0</v>
      </c>
      <c r="F58" s="375">
        <v>0</v>
      </c>
      <c r="G58" s="375">
        <v>0</v>
      </c>
      <c r="H58" s="375">
        <v>0</v>
      </c>
      <c r="I58" s="375">
        <v>0</v>
      </c>
    </row>
    <row r="59" spans="1:9" ht="14.25" customHeight="1">
      <c r="A59" s="368" t="s">
        <v>250</v>
      </c>
      <c r="B59" s="330" t="s">
        <v>251</v>
      </c>
      <c r="C59" s="373">
        <f aca="true" t="shared" si="1" ref="C59:I59">C60+C61+C64+C66+C62+C65+C67+C63</f>
        <v>1099311</v>
      </c>
      <c r="D59" s="373">
        <f t="shared" si="1"/>
        <v>1099311</v>
      </c>
      <c r="E59" s="373">
        <f t="shared" si="1"/>
        <v>305961</v>
      </c>
      <c r="F59" s="373">
        <f t="shared" si="1"/>
        <v>0</v>
      </c>
      <c r="G59" s="373">
        <f t="shared" si="1"/>
        <v>0</v>
      </c>
      <c r="H59" s="373">
        <f t="shared" si="1"/>
        <v>0</v>
      </c>
      <c r="I59" s="373">
        <f t="shared" si="1"/>
        <v>0</v>
      </c>
    </row>
    <row r="60" spans="1:9" s="1" customFormat="1" ht="15" customHeight="1">
      <c r="A60" s="360"/>
      <c r="B60" s="318" t="s">
        <v>485</v>
      </c>
      <c r="C60" s="375">
        <v>41350</v>
      </c>
      <c r="D60" s="375">
        <v>41350</v>
      </c>
      <c r="E60" s="375">
        <v>0</v>
      </c>
      <c r="F60" s="375">
        <v>0</v>
      </c>
      <c r="G60" s="375">
        <v>0</v>
      </c>
      <c r="H60" s="375">
        <v>0</v>
      </c>
      <c r="I60" s="375">
        <v>0</v>
      </c>
    </row>
    <row r="61" spans="1:9" ht="29.25" customHeight="1">
      <c r="A61" s="360"/>
      <c r="B61" s="318" t="s">
        <v>486</v>
      </c>
      <c r="C61" s="375">
        <v>282000</v>
      </c>
      <c r="D61" s="375">
        <v>282000</v>
      </c>
      <c r="E61" s="375">
        <v>0</v>
      </c>
      <c r="F61" s="375">
        <v>0</v>
      </c>
      <c r="G61" s="375">
        <v>0</v>
      </c>
      <c r="H61" s="375">
        <v>0</v>
      </c>
      <c r="I61" s="375">
        <v>0</v>
      </c>
    </row>
    <row r="62" spans="1:9" ht="14.25" customHeight="1">
      <c r="A62" s="360"/>
      <c r="B62" s="318" t="s">
        <v>237</v>
      </c>
      <c r="C62" s="375">
        <v>470000</v>
      </c>
      <c r="D62" s="375">
        <v>470000</v>
      </c>
      <c r="E62" s="375">
        <v>0</v>
      </c>
      <c r="F62" s="375">
        <v>0</v>
      </c>
      <c r="G62" s="375">
        <v>0</v>
      </c>
      <c r="H62" s="375">
        <v>0</v>
      </c>
      <c r="I62" s="375">
        <v>0</v>
      </c>
    </row>
    <row r="63" spans="1:9" ht="63.75" hidden="1">
      <c r="A63" s="360"/>
      <c r="B63" s="318" t="s">
        <v>504</v>
      </c>
      <c r="C63" s="375">
        <f>D63+G63</f>
        <v>0</v>
      </c>
      <c r="D63" s="375">
        <v>0</v>
      </c>
      <c r="E63" s="375">
        <v>0</v>
      </c>
      <c r="F63" s="375">
        <v>0</v>
      </c>
      <c r="G63" s="375">
        <v>0</v>
      </c>
      <c r="H63" s="375">
        <v>0</v>
      </c>
      <c r="I63" s="375">
        <v>0</v>
      </c>
    </row>
    <row r="64" spans="1:9" ht="39.75" customHeight="1">
      <c r="A64" s="360"/>
      <c r="B64" s="315" t="s">
        <v>554</v>
      </c>
      <c r="C64" s="375">
        <v>305961</v>
      </c>
      <c r="D64" s="375">
        <v>305961</v>
      </c>
      <c r="E64" s="375">
        <v>305961</v>
      </c>
      <c r="F64" s="375">
        <v>0</v>
      </c>
      <c r="G64" s="375">
        <v>0</v>
      </c>
      <c r="H64" s="375">
        <v>0</v>
      </c>
      <c r="I64" s="375">
        <v>0</v>
      </c>
    </row>
    <row r="65" spans="1:9" ht="63.75" hidden="1">
      <c r="A65" s="360"/>
      <c r="B65" s="318" t="s">
        <v>504</v>
      </c>
      <c r="C65" s="375">
        <v>0</v>
      </c>
      <c r="D65" s="375">
        <v>0</v>
      </c>
      <c r="E65" s="375">
        <v>0</v>
      </c>
      <c r="F65" s="375">
        <v>0</v>
      </c>
      <c r="G65" s="375">
        <v>0</v>
      </c>
      <c r="H65" s="375">
        <v>0</v>
      </c>
      <c r="I65" s="375">
        <v>0</v>
      </c>
    </row>
    <row r="66" spans="1:9" ht="42" customHeight="1" hidden="1">
      <c r="A66" s="360"/>
      <c r="B66" s="318" t="s">
        <v>494</v>
      </c>
      <c r="C66" s="375">
        <f>D66+G66</f>
        <v>0</v>
      </c>
      <c r="D66" s="375">
        <v>0</v>
      </c>
      <c r="E66" s="375">
        <v>0</v>
      </c>
      <c r="F66" s="375">
        <v>0</v>
      </c>
      <c r="G66" s="375">
        <v>0</v>
      </c>
      <c r="H66" s="375">
        <v>0</v>
      </c>
      <c r="I66" s="375">
        <v>0</v>
      </c>
    </row>
    <row r="67" spans="1:9" ht="42" customHeight="1" hidden="1">
      <c r="A67" s="360"/>
      <c r="B67" s="318" t="s">
        <v>505</v>
      </c>
      <c r="C67" s="375">
        <f>D67+G67</f>
        <v>0</v>
      </c>
      <c r="D67" s="375">
        <v>0</v>
      </c>
      <c r="E67" s="375">
        <v>0</v>
      </c>
      <c r="F67" s="375">
        <v>0</v>
      </c>
      <c r="G67" s="375">
        <v>0</v>
      </c>
      <c r="H67" s="375">
        <v>0</v>
      </c>
      <c r="I67" s="375">
        <v>0</v>
      </c>
    </row>
    <row r="68" spans="1:9" ht="16.5" customHeight="1">
      <c r="A68" s="368" t="s">
        <v>252</v>
      </c>
      <c r="B68" s="330" t="s">
        <v>253</v>
      </c>
      <c r="C68" s="373">
        <f>C69+C70</f>
        <v>255761</v>
      </c>
      <c r="D68" s="373">
        <f>D69+D70</f>
        <v>255761</v>
      </c>
      <c r="E68" s="373">
        <f>E69+E70</f>
        <v>255761</v>
      </c>
      <c r="F68" s="373">
        <f>F69</f>
        <v>0</v>
      </c>
      <c r="G68" s="373">
        <f>G69</f>
        <v>0</v>
      </c>
      <c r="H68" s="373">
        <f>H69</f>
        <v>0</v>
      </c>
      <c r="I68" s="373">
        <f>I69</f>
        <v>0</v>
      </c>
    </row>
    <row r="69" spans="1:9" ht="41.25" customHeight="1">
      <c r="A69" s="360"/>
      <c r="B69" s="315" t="s">
        <v>554</v>
      </c>
      <c r="C69" s="375">
        <v>254800</v>
      </c>
      <c r="D69" s="375">
        <v>254800</v>
      </c>
      <c r="E69" s="375">
        <v>254800</v>
      </c>
      <c r="F69" s="375">
        <v>0</v>
      </c>
      <c r="G69" s="375">
        <v>0</v>
      </c>
      <c r="H69" s="375">
        <v>0</v>
      </c>
      <c r="I69" s="375">
        <v>0</v>
      </c>
    </row>
    <row r="70" spans="1:9" ht="15.75" customHeight="1">
      <c r="A70" s="360"/>
      <c r="B70" s="315" t="s">
        <v>556</v>
      </c>
      <c r="C70" s="375">
        <v>961</v>
      </c>
      <c r="D70" s="375">
        <v>961</v>
      </c>
      <c r="E70" s="375">
        <v>961</v>
      </c>
      <c r="F70" s="375"/>
      <c r="G70" s="375"/>
      <c r="H70" s="375"/>
      <c r="I70" s="375"/>
    </row>
    <row r="71" spans="1:9" ht="16.5" customHeight="1">
      <c r="A71" s="368" t="s">
        <v>506</v>
      </c>
      <c r="B71" s="330" t="s">
        <v>499</v>
      </c>
      <c r="C71" s="373">
        <f>C73+C74+C75+C72+C76</f>
        <v>8676000</v>
      </c>
      <c r="D71" s="373">
        <f>D73+D74+D75+D72+D76</f>
        <v>8676000</v>
      </c>
      <c r="E71" s="373">
        <f>E73+E74+E75</f>
        <v>8669000</v>
      </c>
      <c r="F71" s="373">
        <f>F73+F74+F75</f>
        <v>0</v>
      </c>
      <c r="G71" s="373">
        <f>G73+G74+G75</f>
        <v>0</v>
      </c>
      <c r="H71" s="373">
        <f>H73+H74+H75</f>
        <v>0</v>
      </c>
      <c r="I71" s="373">
        <f>I73+I74+I75</f>
        <v>0</v>
      </c>
    </row>
    <row r="72" spans="1:9" ht="16.5" customHeight="1" hidden="1">
      <c r="A72" s="387"/>
      <c r="B72" s="388" t="s">
        <v>484</v>
      </c>
      <c r="C72" s="389">
        <v>0</v>
      </c>
      <c r="D72" s="389">
        <v>0</v>
      </c>
      <c r="E72" s="389">
        <v>0</v>
      </c>
      <c r="F72" s="389">
        <v>0</v>
      </c>
      <c r="G72" s="389">
        <v>0</v>
      </c>
      <c r="H72" s="389">
        <v>0</v>
      </c>
      <c r="I72" s="389">
        <v>0</v>
      </c>
    </row>
    <row r="73" spans="1:9" s="1" customFormat="1" ht="43.5" customHeight="1">
      <c r="A73" s="383"/>
      <c r="B73" s="384" t="s">
        <v>236</v>
      </c>
      <c r="C73" s="377">
        <v>1920000</v>
      </c>
      <c r="D73" s="377">
        <v>1920000</v>
      </c>
      <c r="E73" s="377">
        <v>1920000</v>
      </c>
      <c r="F73" s="377">
        <v>0</v>
      </c>
      <c r="G73" s="377">
        <v>0</v>
      </c>
      <c r="H73" s="377">
        <v>0</v>
      </c>
      <c r="I73" s="377">
        <v>0</v>
      </c>
    </row>
    <row r="74" spans="1:9" s="386" customFormat="1" ht="51">
      <c r="A74" s="360"/>
      <c r="B74" s="385" t="s">
        <v>507</v>
      </c>
      <c r="C74" s="375">
        <v>6749000</v>
      </c>
      <c r="D74" s="375">
        <v>6749000</v>
      </c>
      <c r="E74" s="375">
        <v>6749000</v>
      </c>
      <c r="F74" s="375">
        <v>0</v>
      </c>
      <c r="G74" s="375">
        <v>0</v>
      </c>
      <c r="H74" s="375">
        <v>0</v>
      </c>
      <c r="I74" s="375">
        <v>0</v>
      </c>
    </row>
    <row r="75" spans="1:9" s="19" customFormat="1" ht="36.75" customHeight="1">
      <c r="A75" s="367"/>
      <c r="B75" s="321" t="s">
        <v>450</v>
      </c>
      <c r="C75" s="375">
        <f>D75+G75</f>
        <v>7000</v>
      </c>
      <c r="D75" s="375">
        <v>7000</v>
      </c>
      <c r="E75" s="375">
        <v>0</v>
      </c>
      <c r="F75" s="375">
        <v>0</v>
      </c>
      <c r="G75" s="375">
        <v>0</v>
      </c>
      <c r="H75" s="375">
        <v>0</v>
      </c>
      <c r="I75" s="375">
        <v>0</v>
      </c>
    </row>
    <row r="76" spans="1:9" s="19" customFormat="1" ht="0.75" customHeight="1">
      <c r="A76" s="390"/>
      <c r="B76" s="391" t="s">
        <v>556</v>
      </c>
      <c r="C76" s="375"/>
      <c r="D76" s="375"/>
      <c r="E76" s="375">
        <v>0</v>
      </c>
      <c r="F76" s="375"/>
      <c r="G76" s="375"/>
      <c r="H76" s="375"/>
      <c r="I76" s="375"/>
    </row>
    <row r="77" spans="1:9" s="19" customFormat="1" ht="15.75" customHeight="1">
      <c r="A77" s="372">
        <v>900</v>
      </c>
      <c r="B77" s="345" t="s">
        <v>362</v>
      </c>
      <c r="C77" s="373">
        <f>C78</f>
        <v>21200</v>
      </c>
      <c r="D77" s="373">
        <f aca="true" t="shared" si="2" ref="D77:I77">D78</f>
        <v>21200</v>
      </c>
      <c r="E77" s="373">
        <f t="shared" si="2"/>
        <v>0</v>
      </c>
      <c r="F77" s="373">
        <f t="shared" si="2"/>
        <v>0</v>
      </c>
      <c r="G77" s="373">
        <f t="shared" si="2"/>
        <v>0</v>
      </c>
      <c r="H77" s="373">
        <f t="shared" si="2"/>
        <v>0</v>
      </c>
      <c r="I77" s="373">
        <f t="shared" si="2"/>
        <v>0</v>
      </c>
    </row>
    <row r="78" spans="1:9" s="19" customFormat="1" ht="29.25" customHeight="1">
      <c r="A78" s="367"/>
      <c r="B78" s="362" t="s">
        <v>555</v>
      </c>
      <c r="C78" s="375">
        <v>21200</v>
      </c>
      <c r="D78" s="375">
        <v>21200</v>
      </c>
      <c r="E78" s="375">
        <v>0</v>
      </c>
      <c r="F78" s="375">
        <v>0</v>
      </c>
      <c r="G78" s="375">
        <v>0</v>
      </c>
      <c r="H78" s="375">
        <v>0</v>
      </c>
      <c r="I78" s="375">
        <v>0</v>
      </c>
    </row>
    <row r="79" spans="1:9" s="19" customFormat="1" ht="15" customHeight="1" hidden="1">
      <c r="A79" s="364" t="s">
        <v>390</v>
      </c>
      <c r="B79" s="112" t="s">
        <v>391</v>
      </c>
      <c r="C79" s="373">
        <v>0</v>
      </c>
      <c r="D79" s="373">
        <v>0</v>
      </c>
      <c r="E79" s="374">
        <f>E80</f>
        <v>0</v>
      </c>
      <c r="F79" s="374">
        <v>0</v>
      </c>
      <c r="G79" s="374">
        <f>H79</f>
        <v>0</v>
      </c>
      <c r="H79" s="374">
        <f>H80</f>
        <v>0</v>
      </c>
      <c r="I79" s="374">
        <f>I80</f>
        <v>0</v>
      </c>
    </row>
    <row r="80" spans="1:9" s="19" customFormat="1" ht="55.5" customHeight="1" hidden="1">
      <c r="A80" s="360"/>
      <c r="B80" s="127" t="s">
        <v>392</v>
      </c>
      <c r="C80" s="375">
        <v>0</v>
      </c>
      <c r="D80" s="375">
        <v>0</v>
      </c>
      <c r="E80" s="375">
        <v>0</v>
      </c>
      <c r="F80" s="375">
        <v>0</v>
      </c>
      <c r="G80" s="375">
        <v>0</v>
      </c>
      <c r="H80" s="375">
        <v>0</v>
      </c>
      <c r="I80" s="375">
        <v>0</v>
      </c>
    </row>
    <row r="81" spans="1:9" ht="14.25" customHeight="1" hidden="1">
      <c r="A81" s="364" t="s">
        <v>367</v>
      </c>
      <c r="B81" s="112" t="s">
        <v>368</v>
      </c>
      <c r="C81" s="373">
        <f aca="true" t="shared" si="3" ref="C81:I81">C82</f>
        <v>0</v>
      </c>
      <c r="D81" s="373">
        <f t="shared" si="3"/>
        <v>0</v>
      </c>
      <c r="E81" s="373">
        <f t="shared" si="3"/>
        <v>0</v>
      </c>
      <c r="F81" s="373">
        <f t="shared" si="3"/>
        <v>0</v>
      </c>
      <c r="G81" s="373">
        <f t="shared" si="3"/>
        <v>0</v>
      </c>
      <c r="H81" s="373">
        <f t="shared" si="3"/>
        <v>0</v>
      </c>
      <c r="I81" s="373">
        <f t="shared" si="3"/>
        <v>0</v>
      </c>
    </row>
    <row r="82" spans="1:9" ht="55.5" customHeight="1" hidden="1">
      <c r="A82" s="360"/>
      <c r="B82" s="113" t="s">
        <v>429</v>
      </c>
      <c r="C82" s="375">
        <v>0</v>
      </c>
      <c r="D82" s="375">
        <v>0</v>
      </c>
      <c r="E82" s="375">
        <v>0</v>
      </c>
      <c r="F82" s="375">
        <v>0</v>
      </c>
      <c r="G82" s="375">
        <v>0</v>
      </c>
      <c r="H82" s="375">
        <v>0</v>
      </c>
      <c r="I82" s="375">
        <v>0</v>
      </c>
    </row>
    <row r="83" spans="1:9" s="1" customFormat="1" ht="15.75" customHeight="1">
      <c r="A83" s="368" t="s">
        <v>390</v>
      </c>
      <c r="B83" s="361" t="s">
        <v>425</v>
      </c>
      <c r="C83" s="380">
        <f>C84</f>
        <v>10000</v>
      </c>
      <c r="D83" s="380">
        <f aca="true" t="shared" si="4" ref="D83:I83">D84</f>
        <v>10000</v>
      </c>
      <c r="E83" s="380">
        <f t="shared" si="4"/>
        <v>0</v>
      </c>
      <c r="F83" s="380">
        <f t="shared" si="4"/>
        <v>0</v>
      </c>
      <c r="G83" s="380">
        <f t="shared" si="4"/>
        <v>0</v>
      </c>
      <c r="H83" s="380">
        <f t="shared" si="4"/>
        <v>0</v>
      </c>
      <c r="I83" s="373">
        <f t="shared" si="4"/>
        <v>0</v>
      </c>
    </row>
    <row r="84" spans="1:9" ht="17.25" customHeight="1">
      <c r="A84" s="119"/>
      <c r="B84" s="359" t="s">
        <v>237</v>
      </c>
      <c r="C84" s="381">
        <v>10000</v>
      </c>
      <c r="D84" s="381">
        <v>10000</v>
      </c>
      <c r="E84" s="381">
        <v>0</v>
      </c>
      <c r="F84" s="381">
        <v>0</v>
      </c>
      <c r="G84" s="381">
        <v>0</v>
      </c>
      <c r="H84" s="381">
        <v>0</v>
      </c>
      <c r="I84" s="375">
        <v>0</v>
      </c>
    </row>
    <row r="85" spans="1:9" ht="21.75" customHeight="1">
      <c r="A85" s="414" t="s">
        <v>26</v>
      </c>
      <c r="B85" s="415"/>
      <c r="C85" s="382">
        <f>C10+C18+C25+C29+C31+C39+C55+C59+C68+C79+C77+C22+C33+C81+C71+C83+C35</f>
        <v>35428903</v>
      </c>
      <c r="D85" s="382">
        <f aca="true" t="shared" si="5" ref="D85:I85">D10+D18+D25+D29+D31+D39+D55+D59+D68+D79+D77+D22+D33+D81+D71+D83</f>
        <v>35188903</v>
      </c>
      <c r="E85" s="382">
        <f t="shared" si="5"/>
        <v>9323716</v>
      </c>
      <c r="F85" s="382">
        <f t="shared" si="5"/>
        <v>0</v>
      </c>
      <c r="G85" s="382">
        <f>G10+G18+G25+G29+G31+G39+G55+G59+G68+G79+G77+G22+G33+G81+G71+G83+G35</f>
        <v>240000</v>
      </c>
      <c r="H85" s="382">
        <f>H10+H18+H25+H29+H31+H39+H55+H59+H68+H79+H77+H22+H33+H81+H71+H83+H35</f>
        <v>0</v>
      </c>
      <c r="I85" s="374">
        <f t="shared" si="5"/>
        <v>0</v>
      </c>
    </row>
    <row r="86" spans="1:9" ht="12.75">
      <c r="A86"/>
      <c r="B86" s="3"/>
      <c r="C86"/>
      <c r="D86"/>
      <c r="H86" s="121"/>
      <c r="I86" s="121"/>
    </row>
    <row r="87" spans="1:9" ht="12.75">
      <c r="A87" s="5" t="s">
        <v>6</v>
      </c>
      <c r="B87" s="3"/>
      <c r="C87"/>
      <c r="D87"/>
      <c r="H87" s="121"/>
      <c r="I87" s="121"/>
    </row>
    <row r="88" spans="1:9" ht="12.75">
      <c r="A88"/>
      <c r="B88" s="3"/>
      <c r="C88"/>
      <c r="D88"/>
      <c r="H88" s="121"/>
      <c r="I88" s="121"/>
    </row>
    <row r="89" spans="1:9" ht="12.75">
      <c r="A89"/>
      <c r="B89" s="3"/>
      <c r="C89"/>
      <c r="D89"/>
      <c r="H89" s="121"/>
      <c r="I89" s="121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</sheetData>
  <sheetProtection/>
  <mergeCells count="11">
    <mergeCell ref="H7:I7"/>
    <mergeCell ref="A5:A6"/>
    <mergeCell ref="B5:B6"/>
    <mergeCell ref="G1:I1"/>
    <mergeCell ref="A85:B85"/>
    <mergeCell ref="C5:I5"/>
    <mergeCell ref="C6:C8"/>
    <mergeCell ref="D6:I6"/>
    <mergeCell ref="D7:D8"/>
    <mergeCell ref="E7:F7"/>
    <mergeCell ref="G7:G8"/>
  </mergeCells>
  <printOptions/>
  <pageMargins left="0.5905511811023623" right="0.1968503937007874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6">
      <selection activeCell="D28" sqref="D28"/>
    </sheetView>
  </sheetViews>
  <sheetFormatPr defaultColWidth="9.140625" defaultRowHeight="12.75"/>
  <cols>
    <col min="1" max="1" width="4.140625" style="3" customWidth="1"/>
    <col min="2" max="2" width="6.7109375" style="3" customWidth="1"/>
    <col min="3" max="3" width="10.140625" style="3" customWidth="1"/>
    <col min="4" max="4" width="45.00390625" style="131" customWidth="1"/>
    <col min="5" max="5" width="14.8515625" style="131" customWidth="1"/>
    <col min="6" max="6" width="13.57421875" style="131" customWidth="1"/>
    <col min="7" max="7" width="14.421875" style="131" customWidth="1"/>
    <col min="8" max="8" width="15.7109375" style="0" customWidth="1"/>
  </cols>
  <sheetData>
    <row r="1" spans="4:5" ht="12.75">
      <c r="D1" s="458" t="s">
        <v>447</v>
      </c>
      <c r="E1" s="458"/>
    </row>
    <row r="2" ht="12.75">
      <c r="E2" s="324" t="s">
        <v>565</v>
      </c>
    </row>
    <row r="3" spans="1:8" ht="48.75" customHeight="1" hidden="1">
      <c r="A3" s="478"/>
      <c r="B3" s="478"/>
      <c r="C3" s="478"/>
      <c r="D3" s="478"/>
      <c r="E3" s="478"/>
      <c r="F3" s="478"/>
      <c r="G3" s="478"/>
      <c r="H3" s="478"/>
    </row>
    <row r="4" spans="1:8" ht="12.75" hidden="1">
      <c r="A4"/>
      <c r="B4"/>
      <c r="C4"/>
      <c r="D4"/>
      <c r="E4" s="121"/>
      <c r="F4" s="153"/>
      <c r="G4" s="153"/>
      <c r="H4" s="258"/>
    </row>
    <row r="5" spans="1:8" s="47" customFormat="1" ht="20.25" customHeight="1" hidden="1">
      <c r="A5"/>
      <c r="B5"/>
      <c r="C5"/>
      <c r="D5" t="s">
        <v>221</v>
      </c>
      <c r="E5" s="121"/>
      <c r="F5" s="479"/>
      <c r="G5" s="479"/>
      <c r="H5" s="266"/>
    </row>
    <row r="6" spans="1:8" s="47" customFormat="1" ht="65.25" customHeight="1">
      <c r="A6" s="460" t="s">
        <v>569</v>
      </c>
      <c r="B6" s="460"/>
      <c r="C6" s="460"/>
      <c r="D6" s="460"/>
      <c r="E6" s="460"/>
      <c r="F6" s="265"/>
      <c r="G6" s="265"/>
      <c r="H6" s="266"/>
    </row>
    <row r="7" spans="1:8" ht="9" customHeight="1">
      <c r="A7"/>
      <c r="B7"/>
      <c r="C7"/>
      <c r="D7" s="3"/>
      <c r="E7" s="133"/>
      <c r="F7" s="260"/>
      <c r="G7" s="260"/>
      <c r="H7" s="259"/>
    </row>
    <row r="8" spans="1:8" s="1" customFormat="1" ht="19.5" customHeight="1">
      <c r="A8" s="455" t="s">
        <v>35</v>
      </c>
      <c r="B8" s="455" t="s">
        <v>0</v>
      </c>
      <c r="C8" s="455" t="s">
        <v>8</v>
      </c>
      <c r="D8" s="456" t="s">
        <v>98</v>
      </c>
      <c r="E8" s="474" t="s">
        <v>99</v>
      </c>
      <c r="F8" s="262"/>
      <c r="G8" s="262"/>
      <c r="H8" s="261"/>
    </row>
    <row r="9" spans="1:8" ht="65.25" customHeight="1">
      <c r="A9" s="455"/>
      <c r="B9" s="455"/>
      <c r="C9" s="455"/>
      <c r="D9" s="456"/>
      <c r="E9" s="475"/>
      <c r="F9" s="153"/>
      <c r="G9" s="153"/>
      <c r="H9" s="263"/>
    </row>
    <row r="10" spans="1:8" s="1" customFormat="1" ht="19.5" customHeight="1">
      <c r="A10" s="455"/>
      <c r="B10" s="455"/>
      <c r="C10" s="455"/>
      <c r="D10" s="456"/>
      <c r="E10" s="476"/>
      <c r="F10" s="262"/>
      <c r="G10" s="262"/>
      <c r="H10" s="261"/>
    </row>
    <row r="11" spans="1:8" ht="12" customHeight="1">
      <c r="A11" s="48">
        <v>1</v>
      </c>
      <c r="B11" s="48">
        <v>2</v>
      </c>
      <c r="C11" s="48">
        <v>3</v>
      </c>
      <c r="D11" s="48">
        <v>4</v>
      </c>
      <c r="E11" s="139">
        <v>5</v>
      </c>
      <c r="F11" s="153"/>
      <c r="G11" s="153"/>
      <c r="H11" s="263"/>
    </row>
    <row r="12" spans="1:8" s="271" customFormat="1" ht="31.5" customHeight="1">
      <c r="A12" s="267"/>
      <c r="B12" s="267"/>
      <c r="C12" s="267"/>
      <c r="D12" s="268" t="s">
        <v>393</v>
      </c>
      <c r="E12" s="341">
        <f>E13+E14</f>
        <v>161089</v>
      </c>
      <c r="F12" s="269"/>
      <c r="G12" s="269"/>
      <c r="H12" s="270"/>
    </row>
    <row r="13" spans="1:8" s="271" customFormat="1" ht="31.5" customHeight="1">
      <c r="A13" s="405">
        <v>1</v>
      </c>
      <c r="B13" s="405">
        <v>600</v>
      </c>
      <c r="C13" s="405">
        <v>60014</v>
      </c>
      <c r="D13" s="407" t="s">
        <v>570</v>
      </c>
      <c r="E13" s="406">
        <v>157389</v>
      </c>
      <c r="F13" s="269"/>
      <c r="G13" s="269"/>
      <c r="H13" s="270"/>
    </row>
    <row r="14" spans="1:8" s="1" customFormat="1" ht="28.5" customHeight="1">
      <c r="A14" s="392">
        <v>1</v>
      </c>
      <c r="B14" s="392">
        <v>801</v>
      </c>
      <c r="C14" s="392">
        <v>80195</v>
      </c>
      <c r="D14" s="68" t="s">
        <v>531</v>
      </c>
      <c r="E14" s="358">
        <v>3700</v>
      </c>
      <c r="F14" s="262"/>
      <c r="G14" s="262"/>
      <c r="H14" s="261"/>
    </row>
    <row r="15" spans="1:8" ht="28.5" customHeight="1" hidden="1">
      <c r="A15" s="272">
        <v>2</v>
      </c>
      <c r="B15" s="272">
        <v>750</v>
      </c>
      <c r="C15" s="272">
        <v>75095</v>
      </c>
      <c r="D15" s="272" t="s">
        <v>386</v>
      </c>
      <c r="E15" s="279">
        <v>0</v>
      </c>
      <c r="F15" s="153"/>
      <c r="G15" s="153"/>
      <c r="H15" s="263"/>
    </row>
    <row r="16" spans="1:8" ht="28.5" customHeight="1" hidden="1">
      <c r="A16" s="272"/>
      <c r="B16" s="272"/>
      <c r="C16" s="272"/>
      <c r="D16" s="272"/>
      <c r="E16" s="279"/>
      <c r="F16" s="153"/>
      <c r="G16" s="153"/>
      <c r="H16" s="263"/>
    </row>
    <row r="17" spans="1:8" ht="28.5" customHeight="1" hidden="1">
      <c r="A17" s="272"/>
      <c r="B17" s="272"/>
      <c r="C17" s="272"/>
      <c r="D17" s="272"/>
      <c r="E17" s="279"/>
      <c r="F17" s="153"/>
      <c r="G17" s="153"/>
      <c r="H17" s="263"/>
    </row>
    <row r="18" spans="1:8" ht="24.75" customHeight="1" hidden="1">
      <c r="A18" s="272"/>
      <c r="B18" s="272"/>
      <c r="C18" s="272"/>
      <c r="D18" s="272"/>
      <c r="E18" s="279"/>
      <c r="F18" s="153"/>
      <c r="G18" s="153"/>
      <c r="H18" s="42"/>
    </row>
    <row r="19" spans="1:8" ht="19.5" customHeight="1" hidden="1">
      <c r="A19" s="272"/>
      <c r="B19" s="272"/>
      <c r="C19" s="272"/>
      <c r="D19" s="272"/>
      <c r="E19" s="279"/>
      <c r="F19" s="153"/>
      <c r="G19" s="153"/>
      <c r="H19" s="42"/>
    </row>
    <row r="20" spans="1:8" ht="19.5" customHeight="1" hidden="1">
      <c r="A20" s="272"/>
      <c r="B20" s="272"/>
      <c r="C20" s="272"/>
      <c r="D20" s="272"/>
      <c r="E20" s="279"/>
      <c r="F20" s="153"/>
      <c r="G20" s="153"/>
      <c r="H20" s="42"/>
    </row>
    <row r="21" spans="1:8" ht="19.5" customHeight="1" hidden="1">
      <c r="A21" s="480" t="s">
        <v>1</v>
      </c>
      <c r="B21" s="480"/>
      <c r="C21" s="480"/>
      <c r="D21" s="480"/>
      <c r="E21" s="170">
        <v>0</v>
      </c>
      <c r="F21" s="153"/>
      <c r="G21" s="153"/>
      <c r="H21" s="42"/>
    </row>
    <row r="22" spans="1:8" ht="19.5" customHeight="1" hidden="1">
      <c r="A22" s="18"/>
      <c r="B22" s="18"/>
      <c r="C22" s="18"/>
      <c r="D22" s="178"/>
      <c r="E22" s="178"/>
      <c r="F22" s="153"/>
      <c r="G22" s="153"/>
      <c r="H22" s="42"/>
    </row>
    <row r="23" spans="1:8" ht="19.5" customHeight="1" hidden="1">
      <c r="A23" s="18"/>
      <c r="B23" s="18"/>
      <c r="C23" s="18"/>
      <c r="D23" s="178"/>
      <c r="E23" s="178"/>
      <c r="F23" s="153"/>
      <c r="G23" s="153"/>
      <c r="H23" s="42"/>
    </row>
    <row r="24" spans="1:8" ht="19.5" customHeight="1" hidden="1">
      <c r="A24" s="18"/>
      <c r="B24" s="18"/>
      <c r="C24" s="18"/>
      <c r="D24" s="178"/>
      <c r="E24" s="178"/>
      <c r="F24" s="153"/>
      <c r="G24" s="153"/>
      <c r="H24" s="42"/>
    </row>
    <row r="25" spans="1:8" s="1" customFormat="1" ht="27" customHeight="1">
      <c r="A25" s="273"/>
      <c r="B25" s="273"/>
      <c r="C25" s="273"/>
      <c r="D25" s="274" t="s">
        <v>532</v>
      </c>
      <c r="E25" s="395">
        <f>E26+E27+E28+E29+E30</f>
        <v>343000</v>
      </c>
      <c r="F25" s="262"/>
      <c r="G25" s="262"/>
      <c r="H25" s="264"/>
    </row>
    <row r="26" spans="1:8" s="6" customFormat="1" ht="27" customHeight="1">
      <c r="A26" s="392">
        <v>1</v>
      </c>
      <c r="B26" s="392">
        <v>921</v>
      </c>
      <c r="C26" s="392">
        <v>92105</v>
      </c>
      <c r="D26" s="357" t="s">
        <v>501</v>
      </c>
      <c r="E26" s="394">
        <v>25000</v>
      </c>
      <c r="F26" s="334"/>
      <c r="G26" s="334"/>
      <c r="H26" s="335"/>
    </row>
    <row r="27" spans="1:8" s="6" customFormat="1" ht="27" customHeight="1">
      <c r="A27" s="392">
        <v>2</v>
      </c>
      <c r="B27" s="392">
        <v>921</v>
      </c>
      <c r="C27" s="392">
        <v>92195</v>
      </c>
      <c r="D27" s="393" t="s">
        <v>502</v>
      </c>
      <c r="E27" s="394">
        <v>8000</v>
      </c>
      <c r="F27" s="334"/>
      <c r="G27" s="334"/>
      <c r="H27" s="335"/>
    </row>
    <row r="28" spans="1:8" s="6" customFormat="1" ht="42.75" customHeight="1">
      <c r="A28" s="392">
        <v>3</v>
      </c>
      <c r="B28" s="392">
        <v>921</v>
      </c>
      <c r="C28" s="392">
        <v>92195</v>
      </c>
      <c r="D28" s="357" t="s">
        <v>503</v>
      </c>
      <c r="E28" s="394">
        <v>30000</v>
      </c>
      <c r="F28" s="334"/>
      <c r="G28" s="334"/>
      <c r="H28" s="335"/>
    </row>
    <row r="29" spans="1:8" s="140" customFormat="1" ht="27" customHeight="1">
      <c r="A29" s="392">
        <v>4</v>
      </c>
      <c r="B29" s="392">
        <v>921</v>
      </c>
      <c r="C29" s="392">
        <v>92120</v>
      </c>
      <c r="D29" s="357" t="s">
        <v>451</v>
      </c>
      <c r="E29" s="394">
        <v>100000</v>
      </c>
      <c r="F29" s="153"/>
      <c r="G29" s="153"/>
      <c r="H29" s="42"/>
    </row>
    <row r="30" spans="1:8" s="309" customFormat="1" ht="39.75" customHeight="1">
      <c r="A30" s="392">
        <v>5</v>
      </c>
      <c r="B30" s="392">
        <v>926</v>
      </c>
      <c r="C30" s="392">
        <v>92605</v>
      </c>
      <c r="D30" s="357" t="s">
        <v>571</v>
      </c>
      <c r="E30" s="394">
        <v>180000</v>
      </c>
      <c r="F30" s="307"/>
      <c r="G30" s="307"/>
      <c r="H30" s="308"/>
    </row>
    <row r="31" spans="1:8" s="309" customFormat="1" ht="30.75" customHeight="1" hidden="1">
      <c r="A31" s="272"/>
      <c r="B31" s="272"/>
      <c r="C31" s="272"/>
      <c r="D31" s="280"/>
      <c r="E31" s="279"/>
      <c r="F31" s="307"/>
      <c r="G31" s="307"/>
      <c r="H31" s="308"/>
    </row>
    <row r="32" spans="1:5" ht="33.75" customHeight="1">
      <c r="A32" s="477" t="s">
        <v>1</v>
      </c>
      <c r="B32" s="477"/>
      <c r="C32" s="477"/>
      <c r="D32" s="477"/>
      <c r="E32" s="303">
        <f>E12+E25</f>
        <v>504089</v>
      </c>
    </row>
    <row r="33" ht="12.75">
      <c r="A33" s="10"/>
    </row>
  </sheetData>
  <sheetProtection/>
  <mergeCells count="11">
    <mergeCell ref="A21:D21"/>
    <mergeCell ref="A32:D32"/>
    <mergeCell ref="B8:B10"/>
    <mergeCell ref="C8:C10"/>
    <mergeCell ref="D8:D10"/>
    <mergeCell ref="E8:E10"/>
    <mergeCell ref="D1:E1"/>
    <mergeCell ref="A3:H3"/>
    <mergeCell ref="F5:G5"/>
    <mergeCell ref="A6:E6"/>
    <mergeCell ref="A8:A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11.28125" style="3" customWidth="1"/>
    <col min="2" max="2" width="12.421875" style="3" customWidth="1"/>
    <col min="3" max="3" width="42.7109375" style="3" customWidth="1"/>
    <col min="4" max="4" width="14.28125" style="3" customWidth="1"/>
    <col min="5" max="5" width="14.8515625" style="3" customWidth="1"/>
    <col min="6" max="6" width="13.57421875" style="3" customWidth="1"/>
    <col min="7" max="7" width="15.8515625" style="0" customWidth="1"/>
  </cols>
  <sheetData>
    <row r="1" ht="12.75">
      <c r="E1" s="3" t="s">
        <v>85</v>
      </c>
    </row>
    <row r="2" ht="12.75">
      <c r="E2" s="3" t="s">
        <v>222</v>
      </c>
    </row>
    <row r="3" spans="1:7" ht="48.75" customHeight="1">
      <c r="A3" s="460" t="s">
        <v>84</v>
      </c>
      <c r="B3" s="460"/>
      <c r="C3" s="460"/>
      <c r="D3" s="460"/>
      <c r="E3" s="460"/>
      <c r="F3" s="460"/>
      <c r="G3" s="460"/>
    </row>
    <row r="4" ht="12.75">
      <c r="G4" s="46"/>
    </row>
    <row r="5" spans="1:7" s="47" customFormat="1" ht="20.25" customHeight="1">
      <c r="A5" s="455" t="s">
        <v>0</v>
      </c>
      <c r="B5" s="461" t="s">
        <v>8</v>
      </c>
      <c r="C5" s="461" t="s">
        <v>79</v>
      </c>
      <c r="D5" s="456" t="s">
        <v>77</v>
      </c>
      <c r="E5" s="456" t="s">
        <v>83</v>
      </c>
      <c r="F5" s="456" t="s">
        <v>78</v>
      </c>
      <c r="G5" s="456"/>
    </row>
    <row r="6" spans="1:7" s="47" customFormat="1" ht="65.25" customHeight="1">
      <c r="A6" s="455"/>
      <c r="B6" s="462"/>
      <c r="C6" s="462"/>
      <c r="D6" s="455"/>
      <c r="E6" s="456"/>
      <c r="F6" s="25" t="s">
        <v>80</v>
      </c>
      <c r="G6" s="25" t="s">
        <v>81</v>
      </c>
    </row>
    <row r="7" spans="1:7" ht="9" customHeight="1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</row>
    <row r="8" spans="1:7" ht="19.5" customHeight="1">
      <c r="A8" s="49"/>
      <c r="B8" s="49"/>
      <c r="C8" s="49"/>
      <c r="D8" s="49"/>
      <c r="E8" s="49"/>
      <c r="F8" s="49"/>
      <c r="G8" s="49"/>
    </row>
    <row r="9" spans="1:7" ht="19.5" customHeight="1">
      <c r="A9" s="50"/>
      <c r="B9" s="50"/>
      <c r="C9" s="50"/>
      <c r="D9" s="50"/>
      <c r="E9" s="50"/>
      <c r="F9" s="50"/>
      <c r="G9" s="50"/>
    </row>
    <row r="10" spans="1:7" ht="19.5" customHeight="1">
      <c r="A10" s="50"/>
      <c r="B10" s="50"/>
      <c r="C10" s="50"/>
      <c r="D10" s="50"/>
      <c r="E10" s="50"/>
      <c r="F10" s="50"/>
      <c r="G10" s="50"/>
    </row>
    <row r="11" spans="1:7" ht="19.5" customHeight="1">
      <c r="A11" s="50"/>
      <c r="B11" s="50"/>
      <c r="C11" s="50"/>
      <c r="D11" s="50"/>
      <c r="E11" s="50"/>
      <c r="F11" s="50"/>
      <c r="G11" s="50"/>
    </row>
    <row r="12" spans="1:7" ht="19.5" customHeight="1">
      <c r="A12" s="50"/>
      <c r="B12" s="50"/>
      <c r="C12" s="50"/>
      <c r="D12" s="50"/>
      <c r="E12" s="50"/>
      <c r="F12" s="50"/>
      <c r="G12" s="50"/>
    </row>
    <row r="13" spans="1:7" ht="19.5" customHeight="1">
      <c r="A13" s="50"/>
      <c r="B13" s="50"/>
      <c r="C13" s="50"/>
      <c r="D13" s="50"/>
      <c r="E13" s="50"/>
      <c r="F13" s="50"/>
      <c r="G13" s="50"/>
    </row>
    <row r="14" spans="1:7" ht="19.5" customHeight="1">
      <c r="A14" s="50"/>
      <c r="B14" s="50"/>
      <c r="C14" s="50"/>
      <c r="D14" s="50"/>
      <c r="E14" s="50"/>
      <c r="F14" s="50"/>
      <c r="G14" s="50"/>
    </row>
    <row r="15" spans="1:7" ht="19.5" customHeight="1">
      <c r="A15" s="50"/>
      <c r="B15" s="50"/>
      <c r="C15" s="50"/>
      <c r="D15" s="50"/>
      <c r="E15" s="50"/>
      <c r="F15" s="50"/>
      <c r="G15" s="50"/>
    </row>
    <row r="16" spans="1:7" ht="19.5" customHeight="1">
      <c r="A16" s="50"/>
      <c r="B16" s="50"/>
      <c r="C16" s="50"/>
      <c r="D16" s="50"/>
      <c r="E16" s="50"/>
      <c r="F16" s="50"/>
      <c r="G16" s="50"/>
    </row>
    <row r="17" spans="1:7" ht="19.5" customHeight="1">
      <c r="A17" s="50"/>
      <c r="B17" s="50"/>
      <c r="C17" s="50"/>
      <c r="D17" s="50"/>
      <c r="E17" s="50"/>
      <c r="F17" s="50"/>
      <c r="G17" s="50"/>
    </row>
    <row r="18" spans="1:7" ht="19.5" customHeight="1">
      <c r="A18" s="50"/>
      <c r="B18" s="50"/>
      <c r="C18" s="50"/>
      <c r="D18" s="50"/>
      <c r="E18" s="50"/>
      <c r="F18" s="50"/>
      <c r="G18" s="50"/>
    </row>
    <row r="19" spans="1:7" ht="19.5" customHeight="1">
      <c r="A19" s="50"/>
      <c r="B19" s="50"/>
      <c r="C19" s="50"/>
      <c r="D19" s="50"/>
      <c r="E19" s="50"/>
      <c r="F19" s="50"/>
      <c r="G19" s="50"/>
    </row>
    <row r="20" spans="1:7" ht="19.5" customHeight="1">
      <c r="A20" s="51"/>
      <c r="B20" s="51"/>
      <c r="C20" s="51"/>
      <c r="D20" s="51"/>
      <c r="E20" s="51"/>
      <c r="F20" s="51"/>
      <c r="G20" s="51"/>
    </row>
    <row r="21" spans="1:7" ht="19.5" customHeight="1">
      <c r="A21" s="477" t="s">
        <v>1</v>
      </c>
      <c r="B21" s="477"/>
      <c r="C21" s="477"/>
      <c r="D21" s="477"/>
      <c r="E21" s="18"/>
      <c r="F21" s="18"/>
      <c r="G21" s="18"/>
    </row>
    <row r="23" ht="12.75">
      <c r="A23" s="10"/>
    </row>
  </sheetData>
  <sheetProtection/>
  <mergeCells count="8">
    <mergeCell ref="A21:D21"/>
    <mergeCell ref="A3:G3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28.140625" style="0" customWidth="1"/>
    <col min="5" max="5" width="20.421875" style="0" customWidth="1"/>
    <col min="6" max="6" width="15.7109375" style="0" customWidth="1"/>
  </cols>
  <sheetData>
    <row r="1" ht="12.75">
      <c r="E1" t="s">
        <v>96</v>
      </c>
    </row>
    <row r="2" ht="12.75">
      <c r="E2" t="s">
        <v>216</v>
      </c>
    </row>
    <row r="3" spans="1:6" ht="77.25" customHeight="1">
      <c r="A3" s="454" t="s">
        <v>97</v>
      </c>
      <c r="B3" s="454"/>
      <c r="C3" s="454"/>
      <c r="D3" s="454"/>
      <c r="E3" s="454"/>
      <c r="F3" s="454"/>
    </row>
    <row r="4" spans="4:6" ht="19.5" customHeight="1">
      <c r="D4" s="3"/>
      <c r="E4" s="3"/>
      <c r="F4" s="55"/>
    </row>
    <row r="5" spans="1:6" ht="19.5" customHeight="1">
      <c r="A5" s="455" t="s">
        <v>35</v>
      </c>
      <c r="B5" s="455" t="s">
        <v>0</v>
      </c>
      <c r="C5" s="455" t="s">
        <v>8</v>
      </c>
      <c r="D5" s="456" t="s">
        <v>93</v>
      </c>
      <c r="E5" s="456" t="s">
        <v>94</v>
      </c>
      <c r="F5" s="456" t="s">
        <v>95</v>
      </c>
    </row>
    <row r="6" spans="1:6" ht="19.5" customHeight="1">
      <c r="A6" s="455"/>
      <c r="B6" s="455"/>
      <c r="C6" s="455"/>
      <c r="D6" s="456"/>
      <c r="E6" s="456"/>
      <c r="F6" s="456"/>
    </row>
    <row r="7" spans="1:6" ht="19.5" customHeight="1">
      <c r="A7" s="455"/>
      <c r="B7" s="455"/>
      <c r="C7" s="455"/>
      <c r="D7" s="456"/>
      <c r="E7" s="456"/>
      <c r="F7" s="456"/>
    </row>
    <row r="8" spans="1:6" ht="7.5" customHeight="1">
      <c r="A8" s="48">
        <v>1</v>
      </c>
      <c r="B8" s="48">
        <v>2</v>
      </c>
      <c r="C8" s="48">
        <v>3</v>
      </c>
      <c r="D8" s="48">
        <v>5</v>
      </c>
      <c r="E8" s="48">
        <v>6</v>
      </c>
      <c r="F8" s="48">
        <v>7</v>
      </c>
    </row>
    <row r="9" spans="1:6" ht="30" customHeight="1">
      <c r="A9" s="65"/>
      <c r="B9" s="65"/>
      <c r="C9" s="65"/>
      <c r="D9" s="65"/>
      <c r="E9" s="65"/>
      <c r="F9" s="65"/>
    </row>
    <row r="10" spans="1:6" ht="30" customHeight="1">
      <c r="A10" s="66"/>
      <c r="B10" s="66"/>
      <c r="C10" s="66"/>
      <c r="D10" s="66"/>
      <c r="E10" s="66"/>
      <c r="F10" s="66"/>
    </row>
    <row r="11" spans="1:6" ht="30" customHeight="1">
      <c r="A11" s="66"/>
      <c r="B11" s="66"/>
      <c r="C11" s="66"/>
      <c r="D11" s="66"/>
      <c r="E11" s="66"/>
      <c r="F11" s="66"/>
    </row>
    <row r="12" spans="1:6" ht="30" customHeight="1">
      <c r="A12" s="66"/>
      <c r="B12" s="66"/>
      <c r="C12" s="66"/>
      <c r="D12" s="66"/>
      <c r="E12" s="66"/>
      <c r="F12" s="66"/>
    </row>
    <row r="13" spans="1:6" ht="30" customHeight="1">
      <c r="A13" s="67"/>
      <c r="B13" s="67"/>
      <c r="C13" s="67"/>
      <c r="D13" s="67"/>
      <c r="E13" s="67"/>
      <c r="F13" s="67"/>
    </row>
    <row r="14" spans="1:6" s="3" customFormat="1" ht="30" customHeight="1">
      <c r="A14" s="471" t="s">
        <v>1</v>
      </c>
      <c r="B14" s="472"/>
      <c r="C14" s="472"/>
      <c r="D14" s="473"/>
      <c r="E14" s="68"/>
      <c r="F14" s="68"/>
    </row>
    <row r="16" ht="12.75">
      <c r="A16" s="10"/>
    </row>
  </sheetData>
  <sheetProtection/>
  <mergeCells count="8">
    <mergeCell ref="A14:D14"/>
    <mergeCell ref="A3:F3"/>
    <mergeCell ref="A5:A7"/>
    <mergeCell ref="B5:B7"/>
    <mergeCell ref="C5:C7"/>
    <mergeCell ref="D5:D7"/>
    <mergeCell ref="E5:E7"/>
    <mergeCell ref="F5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1" ht="12.75">
      <c r="D1" t="s">
        <v>100</v>
      </c>
    </row>
    <row r="2" ht="12.75">
      <c r="D2" t="s">
        <v>221</v>
      </c>
    </row>
    <row r="3" spans="1:5" ht="77.25" customHeight="1">
      <c r="A3" s="460" t="s">
        <v>101</v>
      </c>
      <c r="B3" s="460"/>
      <c r="C3" s="460"/>
      <c r="D3" s="460"/>
      <c r="E3" s="460"/>
    </row>
    <row r="4" spans="4:5" ht="19.5" customHeight="1">
      <c r="D4" s="3"/>
      <c r="E4" s="55"/>
    </row>
    <row r="5" spans="1:5" ht="19.5" customHeight="1">
      <c r="A5" s="455" t="s">
        <v>35</v>
      </c>
      <c r="B5" s="455" t="s">
        <v>0</v>
      </c>
      <c r="C5" s="455" t="s">
        <v>8</v>
      </c>
      <c r="D5" s="456" t="s">
        <v>98</v>
      </c>
      <c r="E5" s="481" t="s">
        <v>99</v>
      </c>
    </row>
    <row r="6" spans="1:5" ht="19.5" customHeight="1">
      <c r="A6" s="455"/>
      <c r="B6" s="455"/>
      <c r="C6" s="455"/>
      <c r="D6" s="456"/>
      <c r="E6" s="482"/>
    </row>
    <row r="7" spans="1:5" ht="19.5" customHeight="1">
      <c r="A7" s="455"/>
      <c r="B7" s="455"/>
      <c r="C7" s="455"/>
      <c r="D7" s="456"/>
      <c r="E7" s="483"/>
    </row>
    <row r="8" spans="1:5" ht="7.5" customHeight="1">
      <c r="A8" s="48">
        <v>1</v>
      </c>
      <c r="B8" s="48">
        <v>2</v>
      </c>
      <c r="C8" s="48">
        <v>3</v>
      </c>
      <c r="D8" s="48">
        <v>4</v>
      </c>
      <c r="E8" s="48">
        <v>5</v>
      </c>
    </row>
    <row r="9" spans="1:5" ht="30" customHeight="1">
      <c r="A9" s="65"/>
      <c r="B9" s="65"/>
      <c r="C9" s="65"/>
      <c r="D9" s="65"/>
      <c r="E9" s="65"/>
    </row>
    <row r="10" spans="1:5" ht="30" customHeight="1">
      <c r="A10" s="66"/>
      <c r="B10" s="66"/>
      <c r="C10" s="66"/>
      <c r="D10" s="66"/>
      <c r="E10" s="66"/>
    </row>
    <row r="11" spans="1:5" ht="30" customHeight="1">
      <c r="A11" s="66"/>
      <c r="B11" s="66"/>
      <c r="C11" s="66"/>
      <c r="D11" s="66"/>
      <c r="E11" s="66"/>
    </row>
    <row r="12" spans="1:5" ht="30" customHeight="1">
      <c r="A12" s="66"/>
      <c r="B12" s="66"/>
      <c r="C12" s="66"/>
      <c r="D12" s="66"/>
      <c r="E12" s="66"/>
    </row>
    <row r="13" spans="1:5" ht="30" customHeight="1">
      <c r="A13" s="67"/>
      <c r="B13" s="67"/>
      <c r="C13" s="67"/>
      <c r="D13" s="67"/>
      <c r="E13" s="67"/>
    </row>
    <row r="14" spans="1:5" s="3" customFormat="1" ht="30" customHeight="1">
      <c r="A14" s="471" t="s">
        <v>1</v>
      </c>
      <c r="B14" s="472"/>
      <c r="C14" s="472"/>
      <c r="D14" s="473"/>
      <c r="E14" s="68"/>
    </row>
    <row r="16" ht="12.75">
      <c r="A16" s="10"/>
    </row>
  </sheetData>
  <sheetProtection/>
  <mergeCells count="7">
    <mergeCell ref="A14:D14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4.7109375" style="0" customWidth="1"/>
    <col min="2" max="2" width="39.28125" style="0" customWidth="1"/>
    <col min="3" max="3" width="11.28125" style="121" customWidth="1"/>
    <col min="4" max="4" width="12.7109375" style="121" customWidth="1"/>
    <col min="5" max="5" width="33.140625" style="121" customWidth="1"/>
    <col min="6" max="6" width="9.7109375" style="121" customWidth="1"/>
    <col min="7" max="7" width="10.57421875" style="121" customWidth="1"/>
    <col min="8" max="8" width="11.8515625" style="121" customWidth="1"/>
  </cols>
  <sheetData>
    <row r="1" ht="12.75">
      <c r="H1" s="324" t="s">
        <v>448</v>
      </c>
    </row>
    <row r="2" ht="12.75">
      <c r="H2" s="324" t="s">
        <v>565</v>
      </c>
    </row>
    <row r="3" ht="7.5" customHeight="1"/>
    <row r="4" spans="1:7" ht="16.5">
      <c r="A4" s="484" t="s">
        <v>495</v>
      </c>
      <c r="B4" s="484"/>
      <c r="C4" s="484"/>
      <c r="D4" s="484"/>
      <c r="E4" s="484"/>
      <c r="F4" s="484"/>
      <c r="G4" s="484"/>
    </row>
    <row r="5" spans="1:7" ht="6" customHeight="1">
      <c r="A5" s="54"/>
      <c r="B5" s="54"/>
      <c r="C5" s="132"/>
      <c r="D5" s="132"/>
      <c r="E5" s="132"/>
      <c r="F5" s="132"/>
      <c r="G5" s="132"/>
    </row>
    <row r="6" spans="1:8" ht="12.75">
      <c r="A6" s="3"/>
      <c r="B6" s="3"/>
      <c r="C6" s="131"/>
      <c r="D6" s="131"/>
      <c r="E6" s="131"/>
      <c r="F6" s="131"/>
      <c r="G6" s="131"/>
      <c r="H6" s="146"/>
    </row>
    <row r="7" spans="1:8" ht="15" customHeight="1">
      <c r="A7" s="461" t="s">
        <v>35</v>
      </c>
      <c r="B7" s="481" t="s">
        <v>102</v>
      </c>
      <c r="C7" s="474" t="s">
        <v>106</v>
      </c>
      <c r="D7" s="488" t="s">
        <v>107</v>
      </c>
      <c r="E7" s="489"/>
      <c r="F7" s="488" t="s">
        <v>224</v>
      </c>
      <c r="G7" s="490"/>
      <c r="H7" s="474" t="s">
        <v>108</v>
      </c>
    </row>
    <row r="8" spans="1:8" ht="15" customHeight="1">
      <c r="A8" s="485"/>
      <c r="B8" s="486"/>
      <c r="C8" s="475"/>
      <c r="D8" s="474" t="s">
        <v>103</v>
      </c>
      <c r="E8" s="167" t="s">
        <v>11</v>
      </c>
      <c r="F8" s="474" t="s">
        <v>103</v>
      </c>
      <c r="G8" s="147" t="s">
        <v>11</v>
      </c>
      <c r="H8" s="475"/>
    </row>
    <row r="9" spans="1:8" ht="18" customHeight="1">
      <c r="A9" s="485"/>
      <c r="B9" s="486"/>
      <c r="C9" s="475"/>
      <c r="D9" s="475"/>
      <c r="E9" s="474" t="s">
        <v>225</v>
      </c>
      <c r="F9" s="475"/>
      <c r="G9" s="474" t="s">
        <v>226</v>
      </c>
      <c r="H9" s="475"/>
    </row>
    <row r="10" spans="1:8" ht="42" customHeight="1">
      <c r="A10" s="462"/>
      <c r="B10" s="487"/>
      <c r="C10" s="476"/>
      <c r="D10" s="476"/>
      <c r="E10" s="476"/>
      <c r="F10" s="476"/>
      <c r="G10" s="476"/>
      <c r="H10" s="476"/>
    </row>
    <row r="11" spans="1:8" ht="7.5" customHeight="1">
      <c r="A11" s="48">
        <v>1</v>
      </c>
      <c r="B11" s="48">
        <v>2</v>
      </c>
      <c r="C11" s="139">
        <v>3</v>
      </c>
      <c r="D11" s="139">
        <v>4</v>
      </c>
      <c r="E11" s="139">
        <v>5</v>
      </c>
      <c r="F11" s="139">
        <v>6</v>
      </c>
      <c r="G11" s="139">
        <v>7</v>
      </c>
      <c r="H11" s="139">
        <v>8</v>
      </c>
    </row>
    <row r="12" spans="1:8" ht="36.75" customHeight="1">
      <c r="A12" s="180">
        <v>1</v>
      </c>
      <c r="B12" s="182" t="s">
        <v>288</v>
      </c>
      <c r="C12" s="178">
        <v>275000</v>
      </c>
      <c r="D12" s="178">
        <v>3890162</v>
      </c>
      <c r="E12" s="178">
        <v>0</v>
      </c>
      <c r="F12" s="178">
        <v>3890162</v>
      </c>
      <c r="G12" s="178">
        <v>0</v>
      </c>
      <c r="H12" s="340">
        <v>275000</v>
      </c>
    </row>
    <row r="13" spans="1:8" ht="19.5" customHeight="1">
      <c r="A13" s="282"/>
      <c r="B13" s="338"/>
      <c r="C13" s="283"/>
      <c r="D13" s="283"/>
      <c r="E13" s="283"/>
      <c r="F13" s="283"/>
      <c r="G13" s="283"/>
      <c r="H13" s="339"/>
    </row>
    <row r="14" spans="1:8" ht="19.5" customHeight="1" hidden="1">
      <c r="A14" s="70"/>
      <c r="B14" s="72"/>
      <c r="C14" s="149"/>
      <c r="D14" s="149"/>
      <c r="E14" s="149"/>
      <c r="F14" s="149"/>
      <c r="G14" s="149"/>
      <c r="H14" s="168"/>
    </row>
    <row r="15" spans="1:8" ht="19.5" customHeight="1" hidden="1">
      <c r="A15" s="70"/>
      <c r="B15" s="72"/>
      <c r="C15" s="149"/>
      <c r="D15" s="149"/>
      <c r="E15" s="149"/>
      <c r="F15" s="149"/>
      <c r="G15" s="149"/>
      <c r="H15" s="168"/>
    </row>
    <row r="16" spans="1:8" ht="19.5" customHeight="1" hidden="1">
      <c r="A16" s="70"/>
      <c r="B16" s="72"/>
      <c r="C16" s="149"/>
      <c r="D16" s="149"/>
      <c r="E16" s="149"/>
      <c r="F16" s="149"/>
      <c r="G16" s="149"/>
      <c r="H16" s="168"/>
    </row>
    <row r="17" spans="1:8" ht="19.5" customHeight="1" hidden="1">
      <c r="A17" s="73"/>
      <c r="B17" s="74"/>
      <c r="C17" s="151"/>
      <c r="D17" s="151"/>
      <c r="E17" s="151"/>
      <c r="F17" s="151"/>
      <c r="G17" s="151"/>
      <c r="H17" s="169"/>
    </row>
    <row r="18" spans="1:8" s="19" customFormat="1" ht="19.5" customHeight="1">
      <c r="A18" s="414" t="s">
        <v>1</v>
      </c>
      <c r="B18" s="415"/>
      <c r="C18" s="170">
        <f aca="true" t="shared" si="0" ref="C18:H18">C12</f>
        <v>275000</v>
      </c>
      <c r="D18" s="170">
        <f t="shared" si="0"/>
        <v>3890162</v>
      </c>
      <c r="E18" s="170">
        <f t="shared" si="0"/>
        <v>0</v>
      </c>
      <c r="F18" s="170">
        <f t="shared" si="0"/>
        <v>3890162</v>
      </c>
      <c r="G18" s="170">
        <f t="shared" si="0"/>
        <v>0</v>
      </c>
      <c r="H18" s="179">
        <f t="shared" si="0"/>
        <v>275000</v>
      </c>
    </row>
    <row r="19" ht="4.5" customHeight="1"/>
    <row r="20" ht="12.75" customHeight="1">
      <c r="A20" s="64"/>
    </row>
    <row r="21" ht="12.75">
      <c r="A21" s="64"/>
    </row>
    <row r="22" ht="12.75">
      <c r="A22" s="64"/>
    </row>
    <row r="23" ht="12.75">
      <c r="A23" s="64"/>
    </row>
  </sheetData>
  <sheetProtection/>
  <mergeCells count="12">
    <mergeCell ref="F7:G7"/>
    <mergeCell ref="G9:G10"/>
    <mergeCell ref="A18:B18"/>
    <mergeCell ref="H7:H10"/>
    <mergeCell ref="D8:D10"/>
    <mergeCell ref="F8:F10"/>
    <mergeCell ref="E9:E10"/>
    <mergeCell ref="A4:G4"/>
    <mergeCell ref="A7:A10"/>
    <mergeCell ref="B7:B10"/>
    <mergeCell ref="C7:C10"/>
    <mergeCell ref="D7:E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7.57421875" style="121" customWidth="1"/>
    <col min="4" max="4" width="34.140625" style="121" customWidth="1"/>
    <col min="5" max="5" width="10.28125" style="0" customWidth="1"/>
    <col min="6" max="7" width="10.140625" style="0" bestFit="1" customWidth="1"/>
    <col min="8" max="8" width="12.140625" style="0" customWidth="1"/>
    <col min="9" max="9" width="12.00390625" style="0" customWidth="1"/>
    <col min="10" max="10" width="14.28125" style="0" customWidth="1"/>
    <col min="11" max="11" width="22.00390625" style="0" customWidth="1"/>
  </cols>
  <sheetData>
    <row r="1" spans="1:11" ht="12.75">
      <c r="A1" s="3"/>
      <c r="B1" s="3"/>
      <c r="C1" s="3"/>
      <c r="D1" s="3"/>
      <c r="E1" s="131"/>
      <c r="F1" s="131"/>
      <c r="G1" s="131"/>
      <c r="H1" s="316"/>
      <c r="I1" s="131"/>
      <c r="J1" s="316"/>
      <c r="K1" s="316" t="s">
        <v>449</v>
      </c>
    </row>
    <row r="2" spans="1:11" ht="12.75">
      <c r="A2" s="3"/>
      <c r="B2" s="3"/>
      <c r="C2" s="3"/>
      <c r="D2" s="3"/>
      <c r="E2" s="131"/>
      <c r="F2" s="131"/>
      <c r="G2" s="131"/>
      <c r="H2" s="131"/>
      <c r="I2" s="131" t="s">
        <v>471</v>
      </c>
      <c r="J2" s="131"/>
      <c r="K2" s="324" t="s">
        <v>565</v>
      </c>
    </row>
    <row r="3" spans="1:11" ht="21" customHeight="1">
      <c r="A3" s="492" t="s">
        <v>566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</row>
    <row r="4" spans="1:11" ht="6" customHeight="1">
      <c r="A4" s="53"/>
      <c r="B4" s="53"/>
      <c r="C4" s="53"/>
      <c r="D4" s="53"/>
      <c r="E4" s="174"/>
      <c r="F4" s="174"/>
      <c r="G4" s="174"/>
      <c r="H4" s="174"/>
      <c r="I4" s="174"/>
      <c r="J4" s="174"/>
      <c r="K4" s="46"/>
    </row>
    <row r="5" spans="1:11" ht="12.75">
      <c r="A5" s="455" t="s">
        <v>35</v>
      </c>
      <c r="B5" s="455" t="s">
        <v>0</v>
      </c>
      <c r="C5" s="455" t="s">
        <v>118</v>
      </c>
      <c r="D5" s="456" t="s">
        <v>214</v>
      </c>
      <c r="E5" s="457" t="s">
        <v>119</v>
      </c>
      <c r="F5" s="457" t="s">
        <v>120</v>
      </c>
      <c r="G5" s="457"/>
      <c r="H5" s="457"/>
      <c r="I5" s="457"/>
      <c r="J5" s="457"/>
      <c r="K5" s="456" t="s">
        <v>121</v>
      </c>
    </row>
    <row r="6" spans="1:11" ht="15" customHeight="1">
      <c r="A6" s="455"/>
      <c r="B6" s="455"/>
      <c r="C6" s="455"/>
      <c r="D6" s="456"/>
      <c r="E6" s="457"/>
      <c r="F6" s="457" t="s">
        <v>567</v>
      </c>
      <c r="G6" s="457" t="s">
        <v>122</v>
      </c>
      <c r="H6" s="457"/>
      <c r="I6" s="457"/>
      <c r="J6" s="457"/>
      <c r="K6" s="456"/>
    </row>
    <row r="7" spans="1:11" ht="15" customHeight="1">
      <c r="A7" s="455"/>
      <c r="B7" s="455"/>
      <c r="C7" s="455"/>
      <c r="D7" s="456"/>
      <c r="E7" s="457"/>
      <c r="F7" s="457"/>
      <c r="G7" s="457" t="s">
        <v>123</v>
      </c>
      <c r="H7" s="457" t="s">
        <v>124</v>
      </c>
      <c r="I7" s="457" t="s">
        <v>125</v>
      </c>
      <c r="J7" s="457" t="s">
        <v>126</v>
      </c>
      <c r="K7" s="456"/>
    </row>
    <row r="8" spans="1:11" ht="18" customHeight="1">
      <c r="A8" s="455"/>
      <c r="B8" s="455"/>
      <c r="C8" s="455"/>
      <c r="D8" s="456"/>
      <c r="E8" s="457"/>
      <c r="F8" s="457"/>
      <c r="G8" s="457"/>
      <c r="H8" s="457"/>
      <c r="I8" s="457"/>
      <c r="J8" s="457"/>
      <c r="K8" s="456"/>
    </row>
    <row r="9" spans="1:11" ht="15.75" customHeight="1">
      <c r="A9" s="455"/>
      <c r="B9" s="455"/>
      <c r="C9" s="455"/>
      <c r="D9" s="456"/>
      <c r="E9" s="457"/>
      <c r="F9" s="457"/>
      <c r="G9" s="457"/>
      <c r="H9" s="457"/>
      <c r="I9" s="457"/>
      <c r="J9" s="457"/>
      <c r="K9" s="456"/>
    </row>
    <row r="10" spans="1:11" ht="7.5" customHeight="1">
      <c r="A10" s="48">
        <v>1</v>
      </c>
      <c r="B10" s="48">
        <v>2</v>
      </c>
      <c r="C10" s="48">
        <v>3</v>
      </c>
      <c r="D10" s="48">
        <v>5</v>
      </c>
      <c r="E10" s="139">
        <v>6</v>
      </c>
      <c r="F10" s="139">
        <v>7</v>
      </c>
      <c r="G10" s="139">
        <v>8</v>
      </c>
      <c r="H10" s="139">
        <v>9</v>
      </c>
      <c r="I10" s="139">
        <v>10</v>
      </c>
      <c r="J10" s="139">
        <v>11</v>
      </c>
      <c r="K10" s="48">
        <v>12</v>
      </c>
    </row>
    <row r="11" spans="1:11" ht="48.75" customHeight="1" hidden="1">
      <c r="A11" s="180"/>
      <c r="B11" s="181" t="s">
        <v>273</v>
      </c>
      <c r="C11" s="181" t="s">
        <v>302</v>
      </c>
      <c r="D11" s="182"/>
      <c r="E11" s="178"/>
      <c r="F11" s="178"/>
      <c r="G11" s="178"/>
      <c r="H11" s="178">
        <v>0</v>
      </c>
      <c r="I11" s="184" t="s">
        <v>127</v>
      </c>
      <c r="J11" s="178">
        <v>0</v>
      </c>
      <c r="K11" s="182" t="s">
        <v>423</v>
      </c>
    </row>
    <row r="12" spans="1:11" ht="19.5" customHeight="1" hidden="1">
      <c r="A12" s="180"/>
      <c r="B12" s="181" t="s">
        <v>234</v>
      </c>
      <c r="C12" s="181" t="s">
        <v>277</v>
      </c>
      <c r="D12" s="182" t="s">
        <v>298</v>
      </c>
      <c r="E12" s="178"/>
      <c r="F12" s="178"/>
      <c r="G12" s="178"/>
      <c r="H12" s="178">
        <v>0</v>
      </c>
      <c r="I12" s="184" t="s">
        <v>127</v>
      </c>
      <c r="J12" s="178">
        <v>0</v>
      </c>
      <c r="K12" s="182" t="s">
        <v>292</v>
      </c>
    </row>
    <row r="13" spans="1:11" ht="19.5" customHeight="1" hidden="1">
      <c r="A13" s="180"/>
      <c r="B13" s="181" t="s">
        <v>250</v>
      </c>
      <c r="C13" s="181" t="s">
        <v>279</v>
      </c>
      <c r="D13" s="182" t="s">
        <v>296</v>
      </c>
      <c r="E13" s="178"/>
      <c r="F13" s="178"/>
      <c r="G13" s="178"/>
      <c r="H13" s="178">
        <v>0</v>
      </c>
      <c r="I13" s="184" t="s">
        <v>127</v>
      </c>
      <c r="J13" s="178">
        <v>0</v>
      </c>
      <c r="K13" s="182" t="s">
        <v>293</v>
      </c>
    </row>
    <row r="14" spans="1:11" ht="19.5" customHeight="1" hidden="1">
      <c r="A14" s="180"/>
      <c r="B14" s="181" t="s">
        <v>250</v>
      </c>
      <c r="C14" s="181" t="s">
        <v>279</v>
      </c>
      <c r="D14" s="182" t="s">
        <v>297</v>
      </c>
      <c r="E14" s="178"/>
      <c r="F14" s="178"/>
      <c r="G14" s="178"/>
      <c r="H14" s="178">
        <v>0</v>
      </c>
      <c r="I14" s="184" t="s">
        <v>127</v>
      </c>
      <c r="J14" s="178">
        <v>0</v>
      </c>
      <c r="K14" s="182" t="s">
        <v>293</v>
      </c>
    </row>
    <row r="15" spans="1:11" ht="19.5" customHeight="1" hidden="1">
      <c r="A15" s="180"/>
      <c r="B15" s="181" t="s">
        <v>250</v>
      </c>
      <c r="C15" s="181" t="s">
        <v>280</v>
      </c>
      <c r="D15" s="182" t="s">
        <v>295</v>
      </c>
      <c r="E15" s="178"/>
      <c r="F15" s="178"/>
      <c r="G15" s="178"/>
      <c r="H15" s="178">
        <v>0</v>
      </c>
      <c r="I15" s="184" t="s">
        <v>127</v>
      </c>
      <c r="J15" s="178">
        <v>0</v>
      </c>
      <c r="K15" s="182" t="s">
        <v>294</v>
      </c>
    </row>
    <row r="16" spans="1:11" ht="52.5" customHeight="1" hidden="1">
      <c r="A16" s="180"/>
      <c r="B16" s="181" t="s">
        <v>228</v>
      </c>
      <c r="C16" s="181" t="s">
        <v>267</v>
      </c>
      <c r="D16" s="182"/>
      <c r="E16" s="178"/>
      <c r="F16" s="178"/>
      <c r="G16" s="178"/>
      <c r="H16" s="178">
        <v>0</v>
      </c>
      <c r="I16" s="184" t="s">
        <v>127</v>
      </c>
      <c r="J16" s="178">
        <v>0</v>
      </c>
      <c r="K16" s="182" t="s">
        <v>423</v>
      </c>
    </row>
    <row r="17" spans="1:11" ht="52.5" customHeight="1" hidden="1">
      <c r="A17" s="180"/>
      <c r="B17" s="181" t="s">
        <v>240</v>
      </c>
      <c r="C17" s="181" t="s">
        <v>317</v>
      </c>
      <c r="D17" s="182"/>
      <c r="E17" s="178"/>
      <c r="F17" s="178"/>
      <c r="G17" s="178"/>
      <c r="H17" s="178">
        <v>0</v>
      </c>
      <c r="I17" s="184" t="s">
        <v>127</v>
      </c>
      <c r="J17" s="178">
        <v>0</v>
      </c>
      <c r="K17" s="182" t="s">
        <v>423</v>
      </c>
    </row>
    <row r="18" spans="1:11" ht="52.5" customHeight="1" hidden="1">
      <c r="A18" s="180"/>
      <c r="B18" s="181" t="s">
        <v>250</v>
      </c>
      <c r="C18" s="181" t="s">
        <v>341</v>
      </c>
      <c r="D18" s="182"/>
      <c r="E18" s="178"/>
      <c r="F18" s="178"/>
      <c r="G18" s="178"/>
      <c r="H18" s="178">
        <v>0</v>
      </c>
      <c r="I18" s="184" t="s">
        <v>127</v>
      </c>
      <c r="J18" s="178">
        <v>0</v>
      </c>
      <c r="K18" s="182" t="s">
        <v>423</v>
      </c>
    </row>
    <row r="19" spans="1:11" ht="47.25" customHeight="1" hidden="1">
      <c r="A19" s="180"/>
      <c r="B19" s="181" t="s">
        <v>367</v>
      </c>
      <c r="C19" s="181" t="s">
        <v>456</v>
      </c>
      <c r="D19" s="182" t="s">
        <v>490</v>
      </c>
      <c r="E19" s="178"/>
      <c r="F19" s="178"/>
      <c r="G19" s="178"/>
      <c r="H19" s="178">
        <v>0</v>
      </c>
      <c r="I19" s="183" t="s">
        <v>127</v>
      </c>
      <c r="J19" s="178">
        <v>0</v>
      </c>
      <c r="K19" s="182" t="s">
        <v>423</v>
      </c>
    </row>
    <row r="20" spans="1:11" ht="60" customHeight="1">
      <c r="A20" s="180">
        <v>1</v>
      </c>
      <c r="B20" s="181" t="s">
        <v>231</v>
      </c>
      <c r="C20" s="181" t="s">
        <v>303</v>
      </c>
      <c r="D20" s="182" t="s">
        <v>568</v>
      </c>
      <c r="E20" s="178">
        <v>14500</v>
      </c>
      <c r="F20" s="178">
        <v>14500</v>
      </c>
      <c r="G20" s="178">
        <v>14500</v>
      </c>
      <c r="H20" s="178">
        <v>0</v>
      </c>
      <c r="I20" s="183" t="s">
        <v>557</v>
      </c>
      <c r="J20" s="178">
        <v>0</v>
      </c>
      <c r="K20" s="182" t="s">
        <v>423</v>
      </c>
    </row>
    <row r="21" spans="1:11" ht="47.25" customHeight="1" hidden="1">
      <c r="A21" s="180">
        <v>5</v>
      </c>
      <c r="B21" s="181"/>
      <c r="C21" s="181"/>
      <c r="D21" s="182"/>
      <c r="E21" s="178"/>
      <c r="F21" s="178"/>
      <c r="G21" s="178"/>
      <c r="H21" s="178">
        <v>0</v>
      </c>
      <c r="I21" s="183" t="s">
        <v>127</v>
      </c>
      <c r="J21" s="178">
        <v>0</v>
      </c>
      <c r="K21" s="182" t="s">
        <v>423</v>
      </c>
    </row>
    <row r="22" spans="1:11" ht="47.25" customHeight="1" hidden="1">
      <c r="A22" s="180">
        <v>7</v>
      </c>
      <c r="B22" s="181" t="s">
        <v>361</v>
      </c>
      <c r="C22" s="181" t="s">
        <v>365</v>
      </c>
      <c r="D22" s="182" t="s">
        <v>464</v>
      </c>
      <c r="E22" s="178">
        <v>0</v>
      </c>
      <c r="F22" s="178">
        <v>0</v>
      </c>
      <c r="G22" s="178">
        <v>0</v>
      </c>
      <c r="H22" s="178">
        <v>0</v>
      </c>
      <c r="I22" s="183" t="s">
        <v>127</v>
      </c>
      <c r="J22" s="178">
        <v>0</v>
      </c>
      <c r="K22" s="182" t="s">
        <v>423</v>
      </c>
    </row>
    <row r="23" spans="1:11" s="19" customFormat="1" ht="19.5" customHeight="1">
      <c r="A23" s="491" t="s">
        <v>1</v>
      </c>
      <c r="B23" s="491"/>
      <c r="C23" s="491"/>
      <c r="D23" s="491"/>
      <c r="E23" s="178">
        <f>SUM(E11:E22)</f>
        <v>14500</v>
      </c>
      <c r="F23" s="178">
        <f>SUM(F11:F22)</f>
        <v>14500</v>
      </c>
      <c r="G23" s="178">
        <f>SUM(G11:G22)</f>
        <v>14500</v>
      </c>
      <c r="H23" s="178">
        <f>SUM(H11:H22)</f>
        <v>0</v>
      </c>
      <c r="I23" s="178">
        <v>0</v>
      </c>
      <c r="J23" s="178">
        <f>SUM(J11:J22)</f>
        <v>0</v>
      </c>
      <c r="K23" s="75" t="s">
        <v>104</v>
      </c>
    </row>
    <row r="24" spans="1:11" ht="4.5" customHeight="1">
      <c r="A24" s="3"/>
      <c r="B24" s="3"/>
      <c r="C24" s="3"/>
      <c r="D24" s="3"/>
      <c r="E24" s="131"/>
      <c r="F24" s="131"/>
      <c r="G24" s="131"/>
      <c r="H24" s="131"/>
      <c r="I24" s="131"/>
      <c r="J24" s="131"/>
      <c r="K24" s="3"/>
    </row>
    <row r="25" spans="1:11" ht="12.75" customHeight="1">
      <c r="A25" s="3" t="s">
        <v>128</v>
      </c>
      <c r="B25" s="3"/>
      <c r="C25" s="3"/>
      <c r="D25" s="3"/>
      <c r="E25" s="131"/>
      <c r="F25" s="131"/>
      <c r="G25" s="131"/>
      <c r="H25" s="131"/>
      <c r="I25" s="131"/>
      <c r="J25" s="131"/>
      <c r="K25" s="3"/>
    </row>
    <row r="26" spans="1:11" ht="12.75">
      <c r="A26" s="3" t="s">
        <v>129</v>
      </c>
      <c r="B26" s="3"/>
      <c r="C26" s="3"/>
      <c r="D26" s="3"/>
      <c r="E26" s="131"/>
      <c r="F26" s="131"/>
      <c r="G26" s="131"/>
      <c r="H26" s="131"/>
      <c r="I26" s="131"/>
      <c r="J26" s="131"/>
      <c r="K26" s="3"/>
    </row>
    <row r="27" spans="1:11" ht="12.75">
      <c r="A27" s="3" t="s">
        <v>130</v>
      </c>
      <c r="B27" s="3"/>
      <c r="C27" s="3"/>
      <c r="D27" s="3"/>
      <c r="E27" s="131"/>
      <c r="F27" s="131"/>
      <c r="G27" s="131"/>
      <c r="H27" s="131"/>
      <c r="I27" s="131"/>
      <c r="J27" s="131"/>
      <c r="K27" s="3"/>
    </row>
    <row r="28" spans="1:11" ht="12.75">
      <c r="A28" s="3" t="s">
        <v>131</v>
      </c>
      <c r="B28" s="3"/>
      <c r="C28" s="3"/>
      <c r="D28" s="3"/>
      <c r="E28" s="131"/>
      <c r="F28" s="131"/>
      <c r="G28" s="131"/>
      <c r="H28" s="131"/>
      <c r="I28" s="131"/>
      <c r="J28" s="131"/>
      <c r="K28" s="3"/>
    </row>
    <row r="29" spans="1:11" ht="12.75">
      <c r="A29" s="3" t="s">
        <v>538</v>
      </c>
      <c r="B29" s="3"/>
      <c r="C29" s="3"/>
      <c r="D29" s="3"/>
      <c r="E29" s="131"/>
      <c r="F29" s="131"/>
      <c r="G29" s="131"/>
      <c r="H29" s="131"/>
      <c r="I29" s="131"/>
      <c r="J29" s="131"/>
      <c r="K29" s="3"/>
    </row>
    <row r="30" spans="1:11" ht="12.75">
      <c r="A30" s="10"/>
      <c r="B30" s="3"/>
      <c r="C30" s="3"/>
      <c r="D30" s="3"/>
      <c r="E30" s="131"/>
      <c r="F30" s="131"/>
      <c r="G30" s="131"/>
      <c r="H30" s="131"/>
      <c r="I30" s="131"/>
      <c r="J30" s="131"/>
      <c r="K30" s="3"/>
    </row>
    <row r="31" spans="1:11" ht="12.75">
      <c r="A31" s="3"/>
      <c r="B31" s="3"/>
      <c r="C31" s="3"/>
      <c r="D31" s="3"/>
      <c r="E31" s="131"/>
      <c r="F31" s="131"/>
      <c r="G31" s="131"/>
      <c r="H31" s="131"/>
      <c r="I31" s="131"/>
      <c r="J31" s="131"/>
      <c r="K31" s="3"/>
    </row>
  </sheetData>
  <sheetProtection/>
  <mergeCells count="15">
    <mergeCell ref="A23:D23"/>
    <mergeCell ref="D5:D9"/>
    <mergeCell ref="E5:E9"/>
    <mergeCell ref="F5:J5"/>
    <mergeCell ref="A3:K3"/>
    <mergeCell ref="A5:A9"/>
    <mergeCell ref="B5:B9"/>
    <mergeCell ref="C5:C9"/>
    <mergeCell ref="K5:K9"/>
    <mergeCell ref="F6:F9"/>
    <mergeCell ref="G6:J6"/>
    <mergeCell ref="G7:G9"/>
    <mergeCell ref="H7:H9"/>
    <mergeCell ref="I7:I9"/>
    <mergeCell ref="J7:J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4" sqref="A4:G4"/>
    </sheetView>
  </sheetViews>
  <sheetFormatPr defaultColWidth="9.140625" defaultRowHeight="12.75"/>
  <cols>
    <col min="3" max="3" width="54.421875" style="0" customWidth="1"/>
    <col min="4" max="4" width="13.7109375" style="0" customWidth="1"/>
    <col min="5" max="5" width="13.28125" style="0" customWidth="1"/>
    <col min="6" max="6" width="14.140625" style="0" customWidth="1"/>
    <col min="7" max="7" width="15.7109375" style="0" customWidth="1"/>
  </cols>
  <sheetData>
    <row r="1" spans="1:7" ht="12.75">
      <c r="A1" s="3"/>
      <c r="B1" s="3"/>
      <c r="C1" s="3"/>
      <c r="D1" s="131"/>
      <c r="E1" s="131"/>
      <c r="F1" s="131"/>
      <c r="G1" s="336" t="s">
        <v>496</v>
      </c>
    </row>
    <row r="2" spans="1:7" ht="12.75">
      <c r="A2" s="3"/>
      <c r="B2" s="3"/>
      <c r="C2" s="3"/>
      <c r="D2" s="131"/>
      <c r="E2" s="131"/>
      <c r="F2" s="131"/>
      <c r="G2" s="324" t="s">
        <v>552</v>
      </c>
    </row>
    <row r="3" spans="1:7" ht="12.75">
      <c r="A3" s="3"/>
      <c r="B3" s="3"/>
      <c r="C3" s="3"/>
      <c r="D3" s="131"/>
      <c r="E3" s="131"/>
      <c r="F3" s="131"/>
      <c r="G3" s="316"/>
    </row>
    <row r="4" spans="1:7" ht="36" customHeight="1">
      <c r="A4" s="493" t="s">
        <v>562</v>
      </c>
      <c r="B4" s="493"/>
      <c r="C4" s="493"/>
      <c r="D4" s="493"/>
      <c r="E4" s="493"/>
      <c r="F4" s="493"/>
      <c r="G4" s="493"/>
    </row>
    <row r="5" spans="1:7" ht="15.75">
      <c r="A5" s="326"/>
      <c r="B5" s="327"/>
      <c r="C5" s="327"/>
      <c r="D5" s="327"/>
      <c r="E5" s="327"/>
      <c r="F5" s="327"/>
      <c r="G5" s="327"/>
    </row>
    <row r="6" spans="1:7" ht="12.75">
      <c r="A6" s="455" t="s">
        <v>0</v>
      </c>
      <c r="B6" s="461" t="s">
        <v>8</v>
      </c>
      <c r="C6" s="461" t="s">
        <v>79</v>
      </c>
      <c r="D6" s="457" t="s">
        <v>77</v>
      </c>
      <c r="E6" s="457" t="s">
        <v>83</v>
      </c>
      <c r="F6" s="457" t="s">
        <v>78</v>
      </c>
      <c r="G6" s="457"/>
    </row>
    <row r="7" spans="1:7" ht="25.5">
      <c r="A7" s="455"/>
      <c r="B7" s="462"/>
      <c r="C7" s="462"/>
      <c r="D7" s="463"/>
      <c r="E7" s="457"/>
      <c r="F7" s="147" t="s">
        <v>80</v>
      </c>
      <c r="G7" s="147" t="s">
        <v>81</v>
      </c>
    </row>
    <row r="8" spans="1:7" ht="12.75">
      <c r="A8" s="48">
        <v>1</v>
      </c>
      <c r="B8" s="48">
        <v>2</v>
      </c>
      <c r="C8" s="48">
        <v>3</v>
      </c>
      <c r="D8" s="139">
        <v>4</v>
      </c>
      <c r="E8" s="139">
        <v>5</v>
      </c>
      <c r="F8" s="139">
        <v>6</v>
      </c>
      <c r="G8" s="139">
        <v>7</v>
      </c>
    </row>
    <row r="9" spans="1:7" ht="25.5">
      <c r="A9" s="328">
        <v>754</v>
      </c>
      <c r="B9" s="328"/>
      <c r="C9" s="330" t="s">
        <v>264</v>
      </c>
      <c r="D9" s="152">
        <v>130000</v>
      </c>
      <c r="E9" s="152">
        <v>130000</v>
      </c>
      <c r="F9" s="152">
        <f>F10</f>
        <v>0</v>
      </c>
      <c r="G9" s="152">
        <v>130000</v>
      </c>
    </row>
    <row r="10" spans="1:7" ht="25.5">
      <c r="A10" s="337"/>
      <c r="B10" s="337">
        <v>75412</v>
      </c>
      <c r="C10" s="401" t="s">
        <v>561</v>
      </c>
      <c r="D10" s="283">
        <v>130000</v>
      </c>
      <c r="E10" s="283">
        <v>130000</v>
      </c>
      <c r="F10" s="283">
        <v>0</v>
      </c>
      <c r="G10" s="283">
        <v>130000</v>
      </c>
    </row>
    <row r="11" spans="1:7" ht="38.25" hidden="1">
      <c r="A11" s="142">
        <v>751</v>
      </c>
      <c r="B11" s="142"/>
      <c r="C11" s="158" t="s">
        <v>239</v>
      </c>
      <c r="D11" s="150">
        <f>D12</f>
        <v>1348</v>
      </c>
      <c r="E11" s="150">
        <f>E12</f>
        <v>0</v>
      </c>
      <c r="F11" s="150">
        <f>F12</f>
        <v>1348</v>
      </c>
      <c r="G11" s="150">
        <f>G12</f>
        <v>0</v>
      </c>
    </row>
    <row r="12" spans="1:7" ht="25.5" hidden="1">
      <c r="A12" s="50"/>
      <c r="B12" s="50">
        <v>75101</v>
      </c>
      <c r="C12" s="92" t="s">
        <v>262</v>
      </c>
      <c r="D12" s="149">
        <v>1348</v>
      </c>
      <c r="E12" s="149">
        <v>0</v>
      </c>
      <c r="F12" s="149">
        <v>1348</v>
      </c>
      <c r="G12" s="149">
        <v>0</v>
      </c>
    </row>
    <row r="13" spans="1:7" ht="12.75" hidden="1">
      <c r="A13" s="142">
        <v>752</v>
      </c>
      <c r="B13" s="142"/>
      <c r="C13" s="310" t="s">
        <v>459</v>
      </c>
      <c r="D13" s="150">
        <f>D14</f>
        <v>0</v>
      </c>
      <c r="E13" s="150">
        <f>E14</f>
        <v>0</v>
      </c>
      <c r="F13" s="150">
        <f>F14</f>
        <v>0</v>
      </c>
      <c r="G13" s="150">
        <f>G14</f>
        <v>0</v>
      </c>
    </row>
    <row r="14" spans="1:7" ht="12.75" hidden="1">
      <c r="A14" s="50"/>
      <c r="B14" s="50">
        <v>75212</v>
      </c>
      <c r="C14" s="92" t="s">
        <v>458</v>
      </c>
      <c r="D14" s="306">
        <v>0</v>
      </c>
      <c r="E14" s="306">
        <v>0</v>
      </c>
      <c r="F14" s="306">
        <v>0</v>
      </c>
      <c r="G14" s="306">
        <v>0</v>
      </c>
    </row>
    <row r="15" spans="1:7" ht="25.5" hidden="1">
      <c r="A15" s="142">
        <v>754</v>
      </c>
      <c r="B15" s="142"/>
      <c r="C15" s="157" t="s">
        <v>264</v>
      </c>
      <c r="D15" s="150">
        <f>D16+D17</f>
        <v>0</v>
      </c>
      <c r="E15" s="150">
        <f>E16+E17</f>
        <v>0</v>
      </c>
      <c r="F15" s="150">
        <f>F16+F17</f>
        <v>0</v>
      </c>
      <c r="G15" s="150">
        <f>G16+G17</f>
        <v>0</v>
      </c>
    </row>
    <row r="16" spans="1:7" ht="12.75" hidden="1">
      <c r="A16" s="304"/>
      <c r="B16" s="304">
        <v>75412</v>
      </c>
      <c r="C16" s="305" t="s">
        <v>318</v>
      </c>
      <c r="D16" s="306">
        <v>0</v>
      </c>
      <c r="E16" s="306">
        <v>0</v>
      </c>
      <c r="F16" s="306">
        <v>0</v>
      </c>
      <c r="G16" s="306">
        <v>0</v>
      </c>
    </row>
    <row r="17" spans="1:7" ht="12.75" hidden="1">
      <c r="A17" s="50"/>
      <c r="B17" s="50">
        <v>75414</v>
      </c>
      <c r="C17" s="50" t="s">
        <v>263</v>
      </c>
      <c r="D17" s="149">
        <v>0</v>
      </c>
      <c r="E17" s="149">
        <v>0</v>
      </c>
      <c r="F17" s="149">
        <v>0</v>
      </c>
      <c r="G17" s="149">
        <v>0</v>
      </c>
    </row>
    <row r="18" spans="1:7" ht="12.75" hidden="1">
      <c r="A18" s="142">
        <v>852</v>
      </c>
      <c r="B18" s="142"/>
      <c r="C18" s="142" t="s">
        <v>253</v>
      </c>
      <c r="D18" s="150">
        <f>D19+D20</f>
        <v>1281700</v>
      </c>
      <c r="E18" s="150">
        <f>E19+E20</f>
        <v>0</v>
      </c>
      <c r="F18" s="150">
        <f>F19+F20</f>
        <v>1281700</v>
      </c>
      <c r="G18" s="150">
        <f>G19+G20</f>
        <v>0</v>
      </c>
    </row>
    <row r="19" spans="1:7" ht="38.25" hidden="1">
      <c r="A19" s="50"/>
      <c r="B19" s="50">
        <v>85212</v>
      </c>
      <c r="C19" s="156" t="s">
        <v>529</v>
      </c>
      <c r="D19" s="149">
        <v>1280000</v>
      </c>
      <c r="E19" s="149">
        <v>0</v>
      </c>
      <c r="F19" s="149">
        <v>1280000</v>
      </c>
      <c r="G19" s="149">
        <v>0</v>
      </c>
    </row>
    <row r="20" spans="1:7" ht="51" hidden="1">
      <c r="A20" s="50"/>
      <c r="B20" s="50">
        <v>85213</v>
      </c>
      <c r="C20" s="156" t="s">
        <v>530</v>
      </c>
      <c r="D20" s="149">
        <v>1700</v>
      </c>
      <c r="E20" s="149">
        <v>0</v>
      </c>
      <c r="F20" s="149">
        <v>1700</v>
      </c>
      <c r="G20" s="149">
        <v>0</v>
      </c>
    </row>
    <row r="21" spans="1:7" ht="12.75" hidden="1">
      <c r="A21" s="50"/>
      <c r="B21" s="50"/>
      <c r="C21" s="50"/>
      <c r="D21" s="149"/>
      <c r="E21" s="149"/>
      <c r="F21" s="149"/>
      <c r="G21" s="149"/>
    </row>
    <row r="22" spans="1:7" ht="12.75" hidden="1">
      <c r="A22" s="50"/>
      <c r="B22" s="50"/>
      <c r="C22" s="50"/>
      <c r="D22" s="149"/>
      <c r="E22" s="149"/>
      <c r="F22" s="149"/>
      <c r="G22" s="149"/>
    </row>
    <row r="23" spans="1:7" ht="12.75" hidden="1">
      <c r="A23" s="50"/>
      <c r="B23" s="50"/>
      <c r="C23" s="50"/>
      <c r="D23" s="149"/>
      <c r="E23" s="149"/>
      <c r="F23" s="149"/>
      <c r="G23" s="149"/>
    </row>
    <row r="24" spans="1:7" ht="12.75" hidden="1">
      <c r="A24" s="51"/>
      <c r="B24" s="51"/>
      <c r="C24" s="51"/>
      <c r="D24" s="151"/>
      <c r="E24" s="151"/>
      <c r="F24" s="151"/>
      <c r="G24" s="151"/>
    </row>
    <row r="25" spans="1:7" ht="12.75">
      <c r="A25" s="143"/>
      <c r="B25" s="144"/>
      <c r="C25" s="145" t="s">
        <v>1</v>
      </c>
      <c r="D25" s="152">
        <f>D9</f>
        <v>130000</v>
      </c>
      <c r="E25" s="152">
        <f>E9</f>
        <v>130000</v>
      </c>
      <c r="F25" s="152">
        <f>F9</f>
        <v>0</v>
      </c>
      <c r="G25" s="152">
        <f>G9</f>
        <v>130000</v>
      </c>
    </row>
  </sheetData>
  <sheetProtection/>
  <mergeCells count="7">
    <mergeCell ref="A4:G4"/>
    <mergeCell ref="A6:A7"/>
    <mergeCell ref="B6:B7"/>
    <mergeCell ref="C6:C7"/>
    <mergeCell ref="D6:D7"/>
    <mergeCell ref="E6:E7"/>
    <mergeCell ref="F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5" sqref="A5:A6"/>
    </sheetView>
  </sheetViews>
  <sheetFormatPr defaultColWidth="9.140625" defaultRowHeight="12.75"/>
  <cols>
    <col min="3" max="3" width="54.421875" style="0" customWidth="1"/>
    <col min="4" max="4" width="13.7109375" style="0" customWidth="1"/>
    <col min="5" max="5" width="13.28125" style="0" customWidth="1"/>
    <col min="6" max="6" width="14.140625" style="0" customWidth="1"/>
    <col min="7" max="7" width="15.7109375" style="0" customWidth="1"/>
  </cols>
  <sheetData>
    <row r="1" spans="1:7" ht="12.75">
      <c r="A1" s="3"/>
      <c r="B1" s="3"/>
      <c r="C1" s="3"/>
      <c r="D1" s="131"/>
      <c r="E1" s="131"/>
      <c r="F1" s="131"/>
      <c r="G1" s="316" t="s">
        <v>496</v>
      </c>
    </row>
    <row r="2" spans="1:7" ht="14.25" customHeight="1">
      <c r="A2" s="3"/>
      <c r="B2" s="3"/>
      <c r="C2" s="3"/>
      <c r="D2" s="131"/>
      <c r="E2" s="131"/>
      <c r="F2" s="131"/>
      <c r="G2" s="324" t="s">
        <v>497</v>
      </c>
    </row>
    <row r="3" spans="1:7" ht="14.25" customHeight="1">
      <c r="A3" s="3"/>
      <c r="B3" s="3"/>
      <c r="C3" s="3"/>
      <c r="D3" s="131"/>
      <c r="E3" s="131"/>
      <c r="F3" s="131"/>
      <c r="G3" s="316"/>
    </row>
    <row r="4" spans="1:7" ht="61.5" customHeight="1">
      <c r="A4" s="493" t="s">
        <v>498</v>
      </c>
      <c r="B4" s="493"/>
      <c r="C4" s="493"/>
      <c r="D4" s="493"/>
      <c r="E4" s="493"/>
      <c r="F4" s="493"/>
      <c r="G4" s="493"/>
    </row>
    <row r="5" spans="1:7" ht="12.75">
      <c r="A5" s="455" t="s">
        <v>0</v>
      </c>
      <c r="B5" s="461" t="s">
        <v>8</v>
      </c>
      <c r="C5" s="461" t="s">
        <v>79</v>
      </c>
      <c r="D5" s="457" t="s">
        <v>77</v>
      </c>
      <c r="E5" s="457" t="s">
        <v>83</v>
      </c>
      <c r="F5" s="457" t="s">
        <v>78</v>
      </c>
      <c r="G5" s="457"/>
    </row>
    <row r="6" spans="1:7" ht="25.5">
      <c r="A6" s="455"/>
      <c r="B6" s="462"/>
      <c r="C6" s="462"/>
      <c r="D6" s="463"/>
      <c r="E6" s="457"/>
      <c r="F6" s="147" t="s">
        <v>80</v>
      </c>
      <c r="G6" s="147" t="s">
        <v>81</v>
      </c>
    </row>
    <row r="7" spans="1:7" ht="12.75">
      <c r="A7" s="48">
        <v>1</v>
      </c>
      <c r="B7" s="48">
        <v>2</v>
      </c>
      <c r="C7" s="48">
        <v>3</v>
      </c>
      <c r="D7" s="139">
        <v>4</v>
      </c>
      <c r="E7" s="139">
        <v>5</v>
      </c>
      <c r="F7" s="139">
        <v>6</v>
      </c>
      <c r="G7" s="139">
        <v>7</v>
      </c>
    </row>
    <row r="8" spans="1:7" ht="12.75">
      <c r="A8" s="141">
        <v>710</v>
      </c>
      <c r="B8" s="141"/>
      <c r="C8" s="141" t="s">
        <v>305</v>
      </c>
      <c r="D8" s="148">
        <f>D9</f>
        <v>2000</v>
      </c>
      <c r="E8" s="148">
        <f>E9</f>
        <v>2000</v>
      </c>
      <c r="F8" s="148">
        <f>F9</f>
        <v>2000</v>
      </c>
      <c r="G8" s="148">
        <f>G9</f>
        <v>0</v>
      </c>
    </row>
    <row r="9" spans="1:7" ht="12.75">
      <c r="A9" s="50"/>
      <c r="B9" s="50">
        <v>71035</v>
      </c>
      <c r="C9" s="93" t="s">
        <v>424</v>
      </c>
      <c r="D9" s="149">
        <v>2000</v>
      </c>
      <c r="E9" s="149">
        <v>2000</v>
      </c>
      <c r="F9" s="149">
        <v>2000</v>
      </c>
      <c r="G9" s="149">
        <v>0</v>
      </c>
    </row>
    <row r="10" spans="1:7" ht="38.25" hidden="1">
      <c r="A10" s="142">
        <v>751</v>
      </c>
      <c r="B10" s="142"/>
      <c r="C10" s="158" t="s">
        <v>239</v>
      </c>
      <c r="D10" s="150">
        <f>D11</f>
        <v>1348</v>
      </c>
      <c r="E10" s="150">
        <f>E11</f>
        <v>0</v>
      </c>
      <c r="F10" s="150">
        <f>F11</f>
        <v>1348</v>
      </c>
      <c r="G10" s="150">
        <f>G11</f>
        <v>0</v>
      </c>
    </row>
    <row r="11" spans="1:7" ht="25.5" hidden="1">
      <c r="A11" s="50"/>
      <c r="B11" s="50">
        <v>75101</v>
      </c>
      <c r="C11" s="92" t="s">
        <v>262</v>
      </c>
      <c r="D11" s="149">
        <v>1348</v>
      </c>
      <c r="E11" s="149">
        <v>0</v>
      </c>
      <c r="F11" s="149">
        <v>1348</v>
      </c>
      <c r="G11" s="149">
        <v>0</v>
      </c>
    </row>
    <row r="12" spans="1:7" ht="12.75" hidden="1">
      <c r="A12" s="142">
        <v>752</v>
      </c>
      <c r="B12" s="142"/>
      <c r="C12" s="310" t="s">
        <v>459</v>
      </c>
      <c r="D12" s="150">
        <f>D13</f>
        <v>0</v>
      </c>
      <c r="E12" s="150">
        <f>E13</f>
        <v>0</v>
      </c>
      <c r="F12" s="150">
        <f>F13</f>
        <v>0</v>
      </c>
      <c r="G12" s="150">
        <f>G13</f>
        <v>0</v>
      </c>
    </row>
    <row r="13" spans="1:7" ht="12.75" hidden="1">
      <c r="A13" s="50"/>
      <c r="B13" s="50">
        <v>75212</v>
      </c>
      <c r="C13" s="92" t="s">
        <v>458</v>
      </c>
      <c r="D13" s="306">
        <v>0</v>
      </c>
      <c r="E13" s="306">
        <v>0</v>
      </c>
      <c r="F13" s="306">
        <v>0</v>
      </c>
      <c r="G13" s="306">
        <v>0</v>
      </c>
    </row>
    <row r="14" spans="1:7" ht="25.5" hidden="1">
      <c r="A14" s="142">
        <v>754</v>
      </c>
      <c r="B14" s="142"/>
      <c r="C14" s="157" t="s">
        <v>264</v>
      </c>
      <c r="D14" s="150">
        <f>D15+D16</f>
        <v>0</v>
      </c>
      <c r="E14" s="150">
        <f>E15+E16</f>
        <v>0</v>
      </c>
      <c r="F14" s="150">
        <f>F15+F16</f>
        <v>0</v>
      </c>
      <c r="G14" s="150">
        <f>G15+G16</f>
        <v>0</v>
      </c>
    </row>
    <row r="15" spans="1:7" ht="12.75" hidden="1">
      <c r="A15" s="304"/>
      <c r="B15" s="304">
        <v>75412</v>
      </c>
      <c r="C15" s="305" t="s">
        <v>318</v>
      </c>
      <c r="D15" s="306">
        <v>0</v>
      </c>
      <c r="E15" s="306">
        <v>0</v>
      </c>
      <c r="F15" s="306">
        <v>0</v>
      </c>
      <c r="G15" s="306">
        <v>0</v>
      </c>
    </row>
    <row r="16" spans="1:7" ht="12.75" hidden="1">
      <c r="A16" s="50"/>
      <c r="B16" s="50">
        <v>75414</v>
      </c>
      <c r="C16" s="50" t="s">
        <v>263</v>
      </c>
      <c r="D16" s="149">
        <v>0</v>
      </c>
      <c r="E16" s="149">
        <v>0</v>
      </c>
      <c r="F16" s="149">
        <v>0</v>
      </c>
      <c r="G16" s="149">
        <v>0</v>
      </c>
    </row>
    <row r="17" spans="1:7" ht="12.75" hidden="1">
      <c r="A17" s="142">
        <v>852</v>
      </c>
      <c r="B17" s="142"/>
      <c r="C17" s="142" t="s">
        <v>253</v>
      </c>
      <c r="D17" s="150">
        <f>D18+D19</f>
        <v>1281700</v>
      </c>
      <c r="E17" s="150">
        <f>E18+E19</f>
        <v>0</v>
      </c>
      <c r="F17" s="150">
        <f>F18+F19</f>
        <v>1281700</v>
      </c>
      <c r="G17" s="150">
        <f>G18+G19</f>
        <v>0</v>
      </c>
    </row>
    <row r="18" spans="1:7" ht="38.25" hidden="1">
      <c r="A18" s="50"/>
      <c r="B18" s="50">
        <v>85212</v>
      </c>
      <c r="C18" s="156" t="s">
        <v>265</v>
      </c>
      <c r="D18" s="149">
        <v>1280000</v>
      </c>
      <c r="E18" s="149">
        <v>0</v>
      </c>
      <c r="F18" s="149">
        <v>1280000</v>
      </c>
      <c r="G18" s="149">
        <v>0</v>
      </c>
    </row>
    <row r="19" spans="1:7" ht="51" hidden="1">
      <c r="A19" s="50"/>
      <c r="B19" s="50">
        <v>85213</v>
      </c>
      <c r="C19" s="156" t="s">
        <v>266</v>
      </c>
      <c r="D19" s="149">
        <v>1700</v>
      </c>
      <c r="E19" s="149">
        <v>0</v>
      </c>
      <c r="F19" s="149">
        <v>1700</v>
      </c>
      <c r="G19" s="149">
        <v>0</v>
      </c>
    </row>
    <row r="20" spans="1:7" ht="12.75" hidden="1">
      <c r="A20" s="50"/>
      <c r="B20" s="50"/>
      <c r="C20" s="50"/>
      <c r="D20" s="149"/>
      <c r="E20" s="149"/>
      <c r="F20" s="149"/>
      <c r="G20" s="149"/>
    </row>
    <row r="21" spans="1:7" ht="12.75" hidden="1">
      <c r="A21" s="50"/>
      <c r="B21" s="50"/>
      <c r="C21" s="50"/>
      <c r="D21" s="149"/>
      <c r="E21" s="149"/>
      <c r="F21" s="149"/>
      <c r="G21" s="149"/>
    </row>
    <row r="22" spans="1:7" ht="12.75" hidden="1">
      <c r="A22" s="50"/>
      <c r="B22" s="50"/>
      <c r="C22" s="50"/>
      <c r="D22" s="149"/>
      <c r="E22" s="149"/>
      <c r="F22" s="149"/>
      <c r="G22" s="149"/>
    </row>
    <row r="23" spans="1:7" ht="12.75" hidden="1">
      <c r="A23" s="51"/>
      <c r="B23" s="51"/>
      <c r="C23" s="51"/>
      <c r="D23" s="151"/>
      <c r="E23" s="151"/>
      <c r="F23" s="151"/>
      <c r="G23" s="151"/>
    </row>
    <row r="24" spans="1:7" ht="12.75">
      <c r="A24" s="143"/>
      <c r="B24" s="144"/>
      <c r="C24" s="145" t="s">
        <v>1</v>
      </c>
      <c r="D24" s="152">
        <f>D8</f>
        <v>2000</v>
      </c>
      <c r="E24" s="152">
        <f>E8+E10+E17+E14+E12</f>
        <v>2000</v>
      </c>
      <c r="F24" s="152">
        <f>F8</f>
        <v>2000</v>
      </c>
      <c r="G24" s="152">
        <f>G8</f>
        <v>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4.7109375" style="0" customWidth="1"/>
    <col min="2" max="2" width="7.7109375" style="0" customWidth="1"/>
    <col min="3" max="3" width="10.140625" style="0" customWidth="1"/>
    <col min="4" max="4" width="23.7109375" style="0" customWidth="1"/>
    <col min="5" max="5" width="43.28125" style="0" customWidth="1"/>
    <col min="6" max="6" width="12.28125" style="0" customWidth="1"/>
    <col min="7" max="7" width="12.00390625" style="0" customWidth="1"/>
    <col min="8" max="8" width="10.7109375" style="0" customWidth="1"/>
  </cols>
  <sheetData>
    <row r="1" spans="4:5" ht="12.75">
      <c r="D1" t="s">
        <v>211</v>
      </c>
      <c r="E1" t="s">
        <v>213</v>
      </c>
    </row>
    <row r="2" ht="15.75" customHeight="1">
      <c r="F2" t="s">
        <v>215</v>
      </c>
    </row>
    <row r="3" ht="12" customHeight="1"/>
    <row r="4" spans="1:8" ht="45.75" customHeight="1">
      <c r="A4" s="460" t="s">
        <v>212</v>
      </c>
      <c r="B4" s="460"/>
      <c r="C4" s="460"/>
      <c r="D4" s="454"/>
      <c r="E4" s="454"/>
      <c r="F4" s="454"/>
      <c r="G4" s="454"/>
      <c r="H4" s="454"/>
    </row>
    <row r="5" spans="1:8" ht="6" customHeight="1">
      <c r="A5" s="54"/>
      <c r="B5" s="54"/>
      <c r="C5" s="54"/>
      <c r="D5" s="54"/>
      <c r="E5" s="54"/>
      <c r="F5" s="54"/>
      <c r="G5" s="54"/>
      <c r="H5" s="54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5" customHeight="1">
      <c r="A7" s="461" t="s">
        <v>35</v>
      </c>
      <c r="B7" s="461" t="s">
        <v>0</v>
      </c>
      <c r="C7" s="461" t="s">
        <v>8</v>
      </c>
      <c r="D7" s="481" t="s">
        <v>109</v>
      </c>
      <c r="E7" s="481" t="s">
        <v>210</v>
      </c>
      <c r="F7" s="494" t="s">
        <v>120</v>
      </c>
      <c r="G7" s="495"/>
      <c r="H7" s="496"/>
    </row>
    <row r="8" spans="1:8" ht="15" customHeight="1">
      <c r="A8" s="485"/>
      <c r="B8" s="485"/>
      <c r="C8" s="485"/>
      <c r="D8" s="486"/>
      <c r="E8" s="482"/>
      <c r="F8" s="497"/>
      <c r="G8" s="498"/>
      <c r="H8" s="499"/>
    </row>
    <row r="9" spans="1:8" ht="15" customHeight="1">
      <c r="A9" s="485"/>
      <c r="B9" s="485"/>
      <c r="C9" s="485"/>
      <c r="D9" s="486"/>
      <c r="E9" s="482"/>
      <c r="F9" s="114"/>
      <c r="G9" s="494" t="s">
        <v>220</v>
      </c>
      <c r="H9" s="496"/>
    </row>
    <row r="10" spans="1:8" ht="15" customHeight="1">
      <c r="A10" s="485"/>
      <c r="B10" s="485"/>
      <c r="C10" s="485"/>
      <c r="D10" s="486"/>
      <c r="E10" s="482"/>
      <c r="F10" s="114" t="s">
        <v>218</v>
      </c>
      <c r="G10" s="497"/>
      <c r="H10" s="499"/>
    </row>
    <row r="11" spans="1:8" ht="18" customHeight="1">
      <c r="A11" s="485"/>
      <c r="B11" s="485"/>
      <c r="C11" s="485"/>
      <c r="D11" s="486"/>
      <c r="E11" s="482"/>
      <c r="F11" s="114" t="s">
        <v>219</v>
      </c>
      <c r="G11" s="114" t="s">
        <v>3</v>
      </c>
      <c r="H11" s="114" t="s">
        <v>9</v>
      </c>
    </row>
    <row r="12" spans="1:8" ht="42" customHeight="1">
      <c r="A12" s="462"/>
      <c r="B12" s="462"/>
      <c r="C12" s="462"/>
      <c r="D12" s="487"/>
      <c r="E12" s="483"/>
      <c r="F12" s="52"/>
      <c r="G12" s="52"/>
      <c r="H12" s="52"/>
    </row>
    <row r="13" spans="1:8" ht="7.5" customHeight="1">
      <c r="A13" s="48">
        <v>1</v>
      </c>
      <c r="B13" s="48">
        <v>2</v>
      </c>
      <c r="C13" s="48">
        <v>3</v>
      </c>
      <c r="D13" s="48">
        <v>4</v>
      </c>
      <c r="E13" s="48">
        <v>5</v>
      </c>
      <c r="F13" s="48"/>
      <c r="G13" s="48"/>
      <c r="H13" s="48"/>
    </row>
    <row r="14" spans="1:8" ht="19.5" customHeight="1">
      <c r="A14" s="69"/>
      <c r="B14" s="69"/>
      <c r="C14" s="69"/>
      <c r="D14" s="49"/>
      <c r="E14" s="49"/>
      <c r="F14" s="49"/>
      <c r="G14" s="49"/>
      <c r="H14" s="49"/>
    </row>
    <row r="15" spans="1:8" ht="19.5" customHeight="1">
      <c r="A15" s="70"/>
      <c r="B15" s="70"/>
      <c r="C15" s="70"/>
      <c r="D15" s="71"/>
      <c r="E15" s="71"/>
      <c r="F15" s="71"/>
      <c r="G15" s="71"/>
      <c r="H15" s="71"/>
    </row>
    <row r="16" spans="1:8" ht="19.5" customHeight="1">
      <c r="A16" s="70"/>
      <c r="B16" s="70"/>
      <c r="C16" s="70"/>
      <c r="D16" s="72"/>
      <c r="E16" s="72"/>
      <c r="F16" s="72"/>
      <c r="G16" s="72"/>
      <c r="H16" s="72"/>
    </row>
    <row r="17" spans="1:8" ht="19.5" customHeight="1">
      <c r="A17" s="70"/>
      <c r="B17" s="70"/>
      <c r="C17" s="70"/>
      <c r="D17" s="72"/>
      <c r="E17" s="72"/>
      <c r="F17" s="72"/>
      <c r="G17" s="72"/>
      <c r="H17" s="72"/>
    </row>
    <row r="18" spans="1:8" ht="19.5" customHeight="1">
      <c r="A18" s="70"/>
      <c r="B18" s="70"/>
      <c r="C18" s="70"/>
      <c r="D18" s="72"/>
      <c r="E18" s="72"/>
      <c r="F18" s="72"/>
      <c r="G18" s="72"/>
      <c r="H18" s="72"/>
    </row>
    <row r="19" spans="1:8" ht="19.5" customHeight="1">
      <c r="A19" s="73"/>
      <c r="B19" s="73"/>
      <c r="C19" s="73"/>
      <c r="D19" s="74"/>
      <c r="E19" s="74"/>
      <c r="F19" s="74"/>
      <c r="G19" s="74"/>
      <c r="H19" s="74"/>
    </row>
    <row r="20" spans="1:8" s="19" customFormat="1" ht="19.5" customHeight="1">
      <c r="A20" s="414" t="s">
        <v>1</v>
      </c>
      <c r="B20" s="435"/>
      <c r="C20" s="435"/>
      <c r="D20" s="415"/>
      <c r="E20" s="45"/>
      <c r="F20" s="45"/>
      <c r="G20" s="45"/>
      <c r="H20" s="45"/>
    </row>
    <row r="21" ht="4.5" customHeight="1"/>
    <row r="22" spans="1:3" ht="12.75" customHeight="1">
      <c r="A22" s="64"/>
      <c r="B22" s="64"/>
      <c r="C22" s="64"/>
    </row>
    <row r="23" spans="1:3" ht="12.75">
      <c r="A23" s="64"/>
      <c r="B23" s="64"/>
      <c r="C23" s="64"/>
    </row>
    <row r="24" spans="1:3" ht="12.75">
      <c r="A24" s="64"/>
      <c r="B24" s="64"/>
      <c r="C24" s="64"/>
    </row>
    <row r="25" spans="1:3" ht="12.75">
      <c r="A25" s="64"/>
      <c r="B25" s="64"/>
      <c r="C25" s="64"/>
    </row>
  </sheetData>
  <sheetProtection/>
  <mergeCells count="9">
    <mergeCell ref="A20:D20"/>
    <mergeCell ref="A4:H4"/>
    <mergeCell ref="A7:A12"/>
    <mergeCell ref="D7:D12"/>
    <mergeCell ref="E7:E12"/>
    <mergeCell ref="C7:C12"/>
    <mergeCell ref="B7:B12"/>
    <mergeCell ref="F7:H8"/>
    <mergeCell ref="G9:H10"/>
  </mergeCells>
  <printOptions/>
  <pageMargins left="0.75" right="0.75" top="0.98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E6" sqref="E6:E10"/>
    </sheetView>
  </sheetViews>
  <sheetFormatPr defaultColWidth="9.140625" defaultRowHeight="12.75"/>
  <cols>
    <col min="1" max="1" width="4.140625" style="3" customWidth="1"/>
    <col min="2" max="2" width="5.28125" style="3" customWidth="1"/>
    <col min="3" max="3" width="7.421875" style="131" customWidth="1"/>
    <col min="4" max="4" width="15.57421875" style="3" customWidth="1"/>
    <col min="5" max="5" width="10.140625" style="3" customWidth="1"/>
    <col min="6" max="6" width="10.00390625" style="3" customWidth="1"/>
    <col min="7" max="7" width="11.140625" style="3" customWidth="1"/>
    <col min="8" max="8" width="10.7109375" style="3" customWidth="1"/>
    <col min="9" max="9" width="9.140625" style="3" customWidth="1"/>
    <col min="10" max="10" width="9.00390625" style="3" customWidth="1"/>
    <col min="11" max="11" width="11.7109375" style="3" customWidth="1"/>
    <col min="12" max="12" width="12.00390625" style="3" customWidth="1"/>
    <col min="13" max="13" width="8.57421875" style="3" customWidth="1"/>
    <col min="14" max="14" width="8.7109375" style="3" customWidth="1"/>
    <col min="15" max="15" width="13.57421875" style="3" customWidth="1"/>
    <col min="16" max="16384" width="9.140625" style="3" customWidth="1"/>
  </cols>
  <sheetData>
    <row r="1" spans="3:15" ht="12.75">
      <c r="C1" s="3"/>
      <c r="F1" s="131"/>
      <c r="G1" s="131"/>
      <c r="H1" s="131" t="s">
        <v>412</v>
      </c>
      <c r="I1" s="131"/>
      <c r="J1" s="131"/>
      <c r="K1" s="131"/>
      <c r="L1" s="131"/>
      <c r="M1" s="131"/>
      <c r="N1" s="131"/>
      <c r="O1" s="131"/>
    </row>
    <row r="2" spans="3:15" ht="12.75">
      <c r="C2" s="3"/>
      <c r="F2" s="131"/>
      <c r="G2" s="131"/>
      <c r="H2" s="131"/>
      <c r="I2" s="131"/>
      <c r="J2" s="131"/>
      <c r="K2" s="131"/>
      <c r="L2" s="131"/>
      <c r="M2" s="131" t="s">
        <v>389</v>
      </c>
      <c r="N2" s="131"/>
      <c r="O2" s="131"/>
    </row>
    <row r="3" spans="3:15" ht="12.75">
      <c r="C3" s="3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9.5" customHeight="1">
      <c r="A4" s="464" t="s">
        <v>395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</row>
    <row r="5" spans="1:15" ht="19.5" customHeight="1">
      <c r="A5" s="53"/>
      <c r="B5" s="53"/>
      <c r="C5" s="53"/>
      <c r="D5" s="53"/>
      <c r="E5" s="53"/>
      <c r="F5" s="174"/>
      <c r="G5" s="174"/>
      <c r="H5" s="174"/>
      <c r="I5" s="174"/>
      <c r="J5" s="174"/>
      <c r="K5" s="174"/>
      <c r="L5" s="174"/>
      <c r="M5" s="174"/>
      <c r="N5" s="174"/>
      <c r="O5" s="146"/>
    </row>
    <row r="6" spans="1:15" ht="12.75">
      <c r="A6" s="455" t="s">
        <v>35</v>
      </c>
      <c r="B6" s="455" t="s">
        <v>0</v>
      </c>
      <c r="C6" s="455" t="s">
        <v>118</v>
      </c>
      <c r="D6" s="456" t="s">
        <v>136</v>
      </c>
      <c r="E6" s="481" t="s">
        <v>137</v>
      </c>
      <c r="F6" s="457" t="s">
        <v>119</v>
      </c>
      <c r="G6" s="474" t="s">
        <v>132</v>
      </c>
      <c r="H6" s="457" t="s">
        <v>120</v>
      </c>
      <c r="I6" s="457"/>
      <c r="J6" s="457"/>
      <c r="K6" s="457"/>
      <c r="L6" s="457"/>
      <c r="M6" s="457"/>
      <c r="N6" s="457"/>
      <c r="O6" s="457" t="s">
        <v>121</v>
      </c>
    </row>
    <row r="7" spans="1:15" ht="12.75">
      <c r="A7" s="455"/>
      <c r="B7" s="455"/>
      <c r="C7" s="455"/>
      <c r="D7" s="456"/>
      <c r="E7" s="482"/>
      <c r="F7" s="457"/>
      <c r="G7" s="475"/>
      <c r="H7" s="457" t="s">
        <v>401</v>
      </c>
      <c r="I7" s="457" t="s">
        <v>122</v>
      </c>
      <c r="J7" s="457"/>
      <c r="K7" s="457"/>
      <c r="L7" s="457"/>
      <c r="M7" s="457" t="s">
        <v>139</v>
      </c>
      <c r="N7" s="457" t="s">
        <v>175</v>
      </c>
      <c r="O7" s="457"/>
    </row>
    <row r="8" spans="1:15" ht="19.5" customHeight="1">
      <c r="A8" s="455"/>
      <c r="B8" s="455"/>
      <c r="C8" s="455"/>
      <c r="D8" s="456"/>
      <c r="E8" s="482"/>
      <c r="F8" s="457"/>
      <c r="G8" s="475"/>
      <c r="H8" s="457"/>
      <c r="I8" s="457" t="s">
        <v>123</v>
      </c>
      <c r="J8" s="500" t="s">
        <v>138</v>
      </c>
      <c r="K8" s="457" t="s">
        <v>134</v>
      </c>
      <c r="L8" s="457" t="s">
        <v>126</v>
      </c>
      <c r="M8" s="457"/>
      <c r="N8" s="457"/>
      <c r="O8" s="457"/>
    </row>
    <row r="9" spans="1:15" ht="19.5" customHeight="1">
      <c r="A9" s="455"/>
      <c r="B9" s="455"/>
      <c r="C9" s="455"/>
      <c r="D9" s="456"/>
      <c r="E9" s="482"/>
      <c r="F9" s="457"/>
      <c r="G9" s="475"/>
      <c r="H9" s="457"/>
      <c r="I9" s="457"/>
      <c r="J9" s="500"/>
      <c r="K9" s="457"/>
      <c r="L9" s="457"/>
      <c r="M9" s="457"/>
      <c r="N9" s="457"/>
      <c r="O9" s="457"/>
    </row>
    <row r="10" spans="1:15" ht="26.25" customHeight="1">
      <c r="A10" s="455"/>
      <c r="B10" s="455"/>
      <c r="C10" s="455"/>
      <c r="D10" s="456"/>
      <c r="E10" s="483"/>
      <c r="F10" s="457"/>
      <c r="G10" s="476"/>
      <c r="H10" s="457"/>
      <c r="I10" s="457"/>
      <c r="J10" s="500"/>
      <c r="K10" s="457"/>
      <c r="L10" s="457"/>
      <c r="M10" s="457"/>
      <c r="N10" s="457"/>
      <c r="O10" s="457"/>
    </row>
    <row r="11" spans="1:15" ht="32.25" customHeight="1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139">
        <v>6</v>
      </c>
      <c r="G11" s="139">
        <v>7</v>
      </c>
      <c r="H11" s="139">
        <v>8</v>
      </c>
      <c r="I11" s="139">
        <v>9</v>
      </c>
      <c r="J11" s="139">
        <v>10</v>
      </c>
      <c r="K11" s="139">
        <v>11</v>
      </c>
      <c r="L11" s="139">
        <v>12</v>
      </c>
      <c r="M11" s="139">
        <v>13</v>
      </c>
      <c r="N11" s="139">
        <v>14</v>
      </c>
      <c r="O11" s="139">
        <v>15</v>
      </c>
    </row>
    <row r="12" spans="1:15" ht="114.75" customHeight="1">
      <c r="A12" s="180" t="s">
        <v>38</v>
      </c>
      <c r="B12" s="181" t="s">
        <v>228</v>
      </c>
      <c r="C12" s="181" t="s">
        <v>267</v>
      </c>
      <c r="D12" s="182" t="s">
        <v>414</v>
      </c>
      <c r="E12" s="180" t="s">
        <v>289</v>
      </c>
      <c r="F12" s="178">
        <v>5436371</v>
      </c>
      <c r="G12" s="178">
        <v>3879213</v>
      </c>
      <c r="H12" s="178">
        <v>1557158</v>
      </c>
      <c r="I12" s="178">
        <v>0</v>
      </c>
      <c r="J12" s="178">
        <v>704292</v>
      </c>
      <c r="K12" s="284" t="s">
        <v>402</v>
      </c>
      <c r="L12" s="178">
        <v>469528</v>
      </c>
      <c r="M12" s="178">
        <v>0</v>
      </c>
      <c r="N12" s="178">
        <v>0</v>
      </c>
      <c r="O12" s="175" t="s">
        <v>403</v>
      </c>
    </row>
    <row r="13" spans="1:15" ht="66.75" customHeight="1">
      <c r="A13" s="282" t="s">
        <v>40</v>
      </c>
      <c r="B13" s="281" t="s">
        <v>228</v>
      </c>
      <c r="C13" s="281" t="s">
        <v>267</v>
      </c>
      <c r="D13" s="92" t="s">
        <v>404</v>
      </c>
      <c r="E13" s="282" t="s">
        <v>405</v>
      </c>
      <c r="F13" s="283">
        <v>1682092</v>
      </c>
      <c r="G13" s="283">
        <v>470931</v>
      </c>
      <c r="H13" s="283">
        <v>1211161</v>
      </c>
      <c r="I13" s="283">
        <v>0</v>
      </c>
      <c r="J13" s="283">
        <v>1012753</v>
      </c>
      <c r="K13" s="176" t="s">
        <v>406</v>
      </c>
      <c r="L13" s="283">
        <v>0</v>
      </c>
      <c r="M13" s="283">
        <v>0</v>
      </c>
      <c r="N13" s="283">
        <v>0</v>
      </c>
      <c r="O13" s="175" t="s">
        <v>403</v>
      </c>
    </row>
    <row r="14" spans="1:15" ht="19.5" customHeight="1" hidden="1">
      <c r="A14" s="70" t="s">
        <v>42</v>
      </c>
      <c r="B14" s="50"/>
      <c r="C14" s="50"/>
      <c r="D14" s="50"/>
      <c r="E14" s="50"/>
      <c r="F14" s="149"/>
      <c r="G14" s="149"/>
      <c r="H14" s="149"/>
      <c r="I14" s="149"/>
      <c r="J14" s="149"/>
      <c r="K14" s="176" t="s">
        <v>127</v>
      </c>
      <c r="L14" s="149"/>
      <c r="M14" s="149"/>
      <c r="N14" s="149"/>
      <c r="O14" s="149"/>
    </row>
    <row r="15" spans="1:15" ht="19.5" customHeight="1" hidden="1">
      <c r="A15" s="70" t="s">
        <v>50</v>
      </c>
      <c r="B15" s="50"/>
      <c r="C15" s="50"/>
      <c r="D15" s="50"/>
      <c r="E15" s="50"/>
      <c r="F15" s="149"/>
      <c r="G15" s="149"/>
      <c r="H15" s="149"/>
      <c r="I15" s="149"/>
      <c r="J15" s="149"/>
      <c r="K15" s="171" t="s">
        <v>127</v>
      </c>
      <c r="L15" s="149"/>
      <c r="M15" s="149"/>
      <c r="N15" s="149"/>
      <c r="O15" s="177"/>
    </row>
    <row r="16" spans="1:15" ht="15" customHeight="1">
      <c r="A16" s="491" t="s">
        <v>1</v>
      </c>
      <c r="B16" s="491"/>
      <c r="C16" s="491"/>
      <c r="D16" s="491"/>
      <c r="E16" s="79"/>
      <c r="F16" s="178">
        <f>F12+F13+F14+F15</f>
        <v>7118463</v>
      </c>
      <c r="G16" s="178">
        <f>G12+G13+G14+G15</f>
        <v>4350144</v>
      </c>
      <c r="H16" s="178">
        <f>H12+H13+H14+H15</f>
        <v>2768319</v>
      </c>
      <c r="I16" s="178">
        <v>0</v>
      </c>
      <c r="J16" s="178">
        <f>J12+J13+J14+J15</f>
        <v>1717045</v>
      </c>
      <c r="K16" s="178">
        <v>581746</v>
      </c>
      <c r="L16" s="178">
        <f>L12+L13+L14+L15</f>
        <v>469528</v>
      </c>
      <c r="M16" s="178">
        <f>M12+M13+M14+M15</f>
        <v>0</v>
      </c>
      <c r="N16" s="178">
        <f>N12+N13+N14+N15</f>
        <v>0</v>
      </c>
      <c r="O16" s="179" t="s">
        <v>104</v>
      </c>
    </row>
    <row r="17" spans="3:15" ht="15" customHeight="1">
      <c r="C17" s="3"/>
      <c r="F17" s="131"/>
      <c r="G17" s="131"/>
      <c r="H17" s="131"/>
      <c r="I17" s="131"/>
      <c r="J17" s="131"/>
      <c r="K17" s="131"/>
      <c r="L17" s="131"/>
      <c r="M17" s="131"/>
      <c r="N17" s="131"/>
      <c r="O17" s="131"/>
    </row>
    <row r="18" spans="1:15" ht="19.5" customHeight="1">
      <c r="A18" s="3" t="s">
        <v>128</v>
      </c>
      <c r="C18" s="3"/>
      <c r="F18" s="131"/>
      <c r="G18" s="131"/>
      <c r="H18" s="131"/>
      <c r="I18" s="131"/>
      <c r="J18" s="131"/>
      <c r="K18" s="131"/>
      <c r="L18" s="131"/>
      <c r="M18" s="131"/>
      <c r="N18" s="131"/>
      <c r="O18" s="131"/>
    </row>
    <row r="19" spans="1:15" ht="12.75">
      <c r="A19" s="3" t="s">
        <v>129</v>
      </c>
      <c r="C19" s="3"/>
      <c r="F19" s="131"/>
      <c r="G19" s="131"/>
      <c r="H19" s="131"/>
      <c r="I19" s="131"/>
      <c r="J19" s="131"/>
      <c r="K19" s="131"/>
      <c r="L19" s="131"/>
      <c r="M19" s="131"/>
      <c r="N19" s="131"/>
      <c r="O19" s="131"/>
    </row>
    <row r="20" spans="1:15" ht="15" customHeight="1">
      <c r="A20" s="3" t="s">
        <v>130</v>
      </c>
      <c r="C20" s="3"/>
      <c r="F20" s="131"/>
      <c r="G20" s="131"/>
      <c r="H20" s="131"/>
      <c r="I20" s="131"/>
      <c r="J20" s="131"/>
      <c r="K20" s="131"/>
      <c r="L20" s="131"/>
      <c r="M20" s="131"/>
      <c r="N20" s="131"/>
      <c r="O20" s="131"/>
    </row>
    <row r="21" spans="1:15" ht="19.5" customHeight="1">
      <c r="A21" s="3" t="s">
        <v>131</v>
      </c>
      <c r="C21" s="3"/>
      <c r="F21" s="131"/>
      <c r="G21" s="131"/>
      <c r="H21" s="131"/>
      <c r="I21" s="131"/>
      <c r="J21" s="131"/>
      <c r="K21" s="131"/>
      <c r="L21" s="131"/>
      <c r="M21" s="131"/>
      <c r="N21" s="131"/>
      <c r="O21" s="131"/>
    </row>
    <row r="22" spans="1:15" ht="12.75">
      <c r="A22" s="3" t="s">
        <v>290</v>
      </c>
      <c r="C22" s="3"/>
      <c r="F22" s="131"/>
      <c r="G22" s="131"/>
      <c r="H22" s="131"/>
      <c r="I22" s="131"/>
      <c r="J22" s="131"/>
      <c r="K22" s="131"/>
      <c r="L22" s="131"/>
      <c r="M22" s="131"/>
      <c r="N22" s="131"/>
      <c r="O22" s="131"/>
    </row>
    <row r="23" spans="1:15" ht="12.75">
      <c r="A23" s="10" t="s">
        <v>135</v>
      </c>
      <c r="C23" s="3"/>
      <c r="F23" s="131"/>
      <c r="G23" s="131"/>
      <c r="H23" s="131"/>
      <c r="I23" s="131"/>
      <c r="J23" s="131"/>
      <c r="K23" s="131"/>
      <c r="L23" s="131"/>
      <c r="M23" s="131"/>
      <c r="N23" s="131"/>
      <c r="O23" s="131"/>
    </row>
    <row r="24" spans="1:15" ht="12.75">
      <c r="A24" s="3" t="s">
        <v>135</v>
      </c>
      <c r="C24" s="3"/>
      <c r="F24" s="131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3:15" ht="12.75">
      <c r="C25" s="3"/>
      <c r="F25" s="131"/>
      <c r="G25" s="131"/>
      <c r="H25" s="131"/>
      <c r="I25" s="131"/>
      <c r="J25" s="131"/>
      <c r="K25" s="131"/>
      <c r="L25" s="131"/>
      <c r="M25" s="131"/>
      <c r="N25" s="131"/>
      <c r="O25" s="131"/>
    </row>
    <row r="26" spans="1:10" ht="15">
      <c r="A26" s="76"/>
      <c r="B26" s="76"/>
      <c r="C26" s="172"/>
      <c r="D26" s="76"/>
      <c r="E26" s="76"/>
      <c r="F26" s="76"/>
      <c r="G26" s="76"/>
      <c r="H26" s="76"/>
      <c r="I26" s="77"/>
      <c r="J26" s="77"/>
    </row>
    <row r="27" spans="1:10" ht="15">
      <c r="A27" s="76"/>
      <c r="B27" s="76"/>
      <c r="C27" s="172"/>
      <c r="D27" s="76"/>
      <c r="E27" s="76"/>
      <c r="F27" s="76"/>
      <c r="G27" s="76"/>
      <c r="H27" s="76"/>
      <c r="I27" s="77"/>
      <c r="J27" s="77"/>
    </row>
    <row r="28" spans="1:10" ht="15">
      <c r="A28" s="77"/>
      <c r="B28" s="77"/>
      <c r="C28" s="173"/>
      <c r="D28" s="77"/>
      <c r="E28" s="77"/>
      <c r="F28" s="77"/>
      <c r="G28" s="77"/>
      <c r="H28" s="77"/>
      <c r="I28" s="77"/>
      <c r="J28" s="77"/>
    </row>
    <row r="29" spans="1:10" ht="15">
      <c r="A29" s="77"/>
      <c r="B29" s="77"/>
      <c r="C29" s="173"/>
      <c r="D29" s="77"/>
      <c r="E29" s="77"/>
      <c r="F29" s="77"/>
      <c r="G29" s="77"/>
      <c r="H29" s="77"/>
      <c r="I29" s="77"/>
      <c r="J29" s="77"/>
    </row>
    <row r="30" spans="1:10" ht="15">
      <c r="A30" s="77"/>
      <c r="B30" s="77"/>
      <c r="C30" s="173"/>
      <c r="D30" s="77"/>
      <c r="E30" s="77"/>
      <c r="F30" s="77"/>
      <c r="G30" s="77"/>
      <c r="H30" s="77"/>
      <c r="I30" s="77"/>
      <c r="J30" s="77"/>
    </row>
    <row r="31" spans="1:10" ht="15">
      <c r="A31" s="77"/>
      <c r="B31" s="77"/>
      <c r="C31" s="173"/>
      <c r="D31" s="77"/>
      <c r="E31" s="77"/>
      <c r="F31" s="77"/>
      <c r="G31" s="77"/>
      <c r="H31" s="77"/>
      <c r="I31" s="77"/>
      <c r="J31" s="77"/>
    </row>
  </sheetData>
  <sheetProtection/>
  <mergeCells count="19">
    <mergeCell ref="A16:D16"/>
    <mergeCell ref="H6:N6"/>
    <mergeCell ref="O6:O10"/>
    <mergeCell ref="H7:H10"/>
    <mergeCell ref="I7:L7"/>
    <mergeCell ref="M7:M10"/>
    <mergeCell ref="N7:N10"/>
    <mergeCell ref="I8:I10"/>
    <mergeCell ref="J8:J10"/>
    <mergeCell ref="K8:K10"/>
    <mergeCell ref="L8:L10"/>
    <mergeCell ref="A4:O4"/>
    <mergeCell ref="A6:A10"/>
    <mergeCell ref="B6:B10"/>
    <mergeCell ref="C6:C10"/>
    <mergeCell ref="D6:D10"/>
    <mergeCell ref="E6:E10"/>
    <mergeCell ref="F6:F10"/>
    <mergeCell ref="G6:G10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7"/>
  <sheetViews>
    <sheetView zoomScalePageLayoutView="0" workbookViewId="0" topLeftCell="A92">
      <selection activeCell="D111" sqref="D111"/>
    </sheetView>
  </sheetViews>
  <sheetFormatPr defaultColWidth="9.140625" defaultRowHeight="12.75"/>
  <cols>
    <col min="1" max="1" width="5.7109375" style="115" customWidth="1"/>
    <col min="2" max="2" width="8.421875" style="115" customWidth="1"/>
    <col min="3" max="3" width="89.57421875" style="0" customWidth="1"/>
    <col min="4" max="4" width="13.140625" style="121" customWidth="1"/>
    <col min="5" max="5" width="12.57421875" style="121" customWidth="1"/>
    <col min="6" max="6" width="12.00390625" style="121" customWidth="1"/>
  </cols>
  <sheetData>
    <row r="1" ht="12.75" hidden="1"/>
    <row r="2" spans="3:6" ht="12.75">
      <c r="C2" s="20"/>
      <c r="D2" s="429" t="s">
        <v>31</v>
      </c>
      <c r="E2" s="429"/>
      <c r="F2" s="429"/>
    </row>
    <row r="3" spans="3:6" ht="18">
      <c r="C3" s="12" t="s">
        <v>29</v>
      </c>
      <c r="F3" s="324" t="s">
        <v>565</v>
      </c>
    </row>
    <row r="4" ht="6.75" customHeight="1">
      <c r="C4" s="12"/>
    </row>
    <row r="5" spans="1:6" ht="12.75">
      <c r="A5" s="404"/>
      <c r="B5" s="404"/>
      <c r="C5" s="47" t="s">
        <v>30</v>
      </c>
      <c r="D5" s="214"/>
      <c r="E5" s="214"/>
      <c r="F5" s="214"/>
    </row>
    <row r="6" spans="1:6" s="13" customFormat="1" ht="15" customHeight="1">
      <c r="A6" s="436" t="s">
        <v>0</v>
      </c>
      <c r="B6" s="436" t="s">
        <v>8</v>
      </c>
      <c r="C6" s="411" t="s">
        <v>10</v>
      </c>
      <c r="D6" s="430" t="s">
        <v>575</v>
      </c>
      <c r="E6" s="430"/>
      <c r="F6" s="431"/>
    </row>
    <row r="7" spans="1:6" s="13" customFormat="1" ht="15" customHeight="1">
      <c r="A7" s="437"/>
      <c r="B7" s="437"/>
      <c r="C7" s="412"/>
      <c r="D7" s="432" t="s">
        <v>1</v>
      </c>
      <c r="E7" s="434" t="s">
        <v>2</v>
      </c>
      <c r="F7" s="426"/>
    </row>
    <row r="8" spans="1:6" s="13" customFormat="1" ht="93" customHeight="1">
      <c r="A8" s="116"/>
      <c r="B8" s="116"/>
      <c r="C8" s="15"/>
      <c r="D8" s="433"/>
      <c r="E8" s="186" t="s">
        <v>3</v>
      </c>
      <c r="F8" s="187" t="s">
        <v>9</v>
      </c>
    </row>
    <row r="9" spans="1:6" s="17" customFormat="1" ht="7.5" customHeight="1">
      <c r="A9" s="117">
        <v>1</v>
      </c>
      <c r="B9" s="117">
        <v>2</v>
      </c>
      <c r="C9" s="16">
        <v>3</v>
      </c>
      <c r="D9" s="122">
        <v>4</v>
      </c>
      <c r="E9" s="122">
        <v>5</v>
      </c>
      <c r="F9" s="122">
        <v>6</v>
      </c>
    </row>
    <row r="10" spans="1:6" s="1" customFormat="1" ht="12.75">
      <c r="A10" s="125" t="s">
        <v>228</v>
      </c>
      <c r="B10" s="125"/>
      <c r="C10" s="126" t="s">
        <v>230</v>
      </c>
      <c r="D10" s="194">
        <f>D11+D12+D13</f>
        <v>1978488</v>
      </c>
      <c r="E10" s="194">
        <v>27570</v>
      </c>
      <c r="F10" s="194">
        <v>1950918</v>
      </c>
    </row>
    <row r="11" spans="1:6" ht="12.75" customHeight="1">
      <c r="A11" s="119"/>
      <c r="B11" s="119" t="s">
        <v>267</v>
      </c>
      <c r="C11" s="127" t="s">
        <v>268</v>
      </c>
      <c r="D11" s="195">
        <v>1950918</v>
      </c>
      <c r="E11" s="188">
        <v>0</v>
      </c>
      <c r="F11" s="188">
        <v>1950918</v>
      </c>
    </row>
    <row r="12" spans="1:6" ht="15.75" customHeight="1">
      <c r="A12" s="119"/>
      <c r="B12" s="119" t="s">
        <v>299</v>
      </c>
      <c r="C12" s="120" t="s">
        <v>300</v>
      </c>
      <c r="D12" s="195">
        <v>27570</v>
      </c>
      <c r="E12" s="188">
        <v>27570</v>
      </c>
      <c r="F12" s="188">
        <v>0</v>
      </c>
    </row>
    <row r="13" spans="1:6" ht="0.75" customHeight="1" hidden="1">
      <c r="A13" s="119"/>
      <c r="B13" s="119" t="s">
        <v>463</v>
      </c>
      <c r="C13" s="120" t="s">
        <v>284</v>
      </c>
      <c r="D13" s="195"/>
      <c r="E13" s="188"/>
      <c r="F13" s="188"/>
    </row>
    <row r="14" spans="1:6" ht="12.75" customHeight="1" hidden="1">
      <c r="A14" s="119"/>
      <c r="B14" s="119" t="s">
        <v>463</v>
      </c>
      <c r="C14" s="120" t="s">
        <v>284</v>
      </c>
      <c r="D14" s="195">
        <f>E14+F14</f>
        <v>0</v>
      </c>
      <c r="E14" s="188">
        <v>0</v>
      </c>
      <c r="F14" s="188">
        <v>0</v>
      </c>
    </row>
    <row r="15" spans="1:6" s="1" customFormat="1" ht="12" customHeight="1" hidden="1">
      <c r="A15" s="125" t="s">
        <v>271</v>
      </c>
      <c r="B15" s="125"/>
      <c r="C15" s="196" t="s">
        <v>286</v>
      </c>
      <c r="D15" s="194">
        <f>D16</f>
        <v>0</v>
      </c>
      <c r="E15" s="194">
        <f>E16</f>
        <v>0</v>
      </c>
      <c r="F15" s="194">
        <f>F16</f>
        <v>0</v>
      </c>
    </row>
    <row r="16" spans="1:6" ht="12" customHeight="1" hidden="1">
      <c r="A16" s="119"/>
      <c r="B16" s="119" t="s">
        <v>272</v>
      </c>
      <c r="C16" s="120" t="s">
        <v>285</v>
      </c>
      <c r="D16" s="195">
        <f>E16+F16</f>
        <v>0</v>
      </c>
      <c r="E16" s="188">
        <v>0</v>
      </c>
      <c r="F16" s="188">
        <v>0</v>
      </c>
    </row>
    <row r="17" spans="1:6" s="1" customFormat="1" ht="12.75">
      <c r="A17" s="125" t="s">
        <v>273</v>
      </c>
      <c r="B17" s="125"/>
      <c r="C17" s="126" t="s">
        <v>275</v>
      </c>
      <c r="D17" s="194">
        <f>D18+D19+D20+D22+D21</f>
        <v>971421</v>
      </c>
      <c r="E17" s="194">
        <f>E18+E19+E20+E22+E21</f>
        <v>156208</v>
      </c>
      <c r="F17" s="194">
        <f>F18+F19+F20+F22+F21</f>
        <v>815213</v>
      </c>
    </row>
    <row r="18" spans="1:6" s="6" customFormat="1" ht="12.75">
      <c r="A18" s="128"/>
      <c r="B18" s="128" t="s">
        <v>432</v>
      </c>
      <c r="C18" s="278" t="s">
        <v>433</v>
      </c>
      <c r="D18" s="195">
        <f>E18+F18</f>
        <v>2998</v>
      </c>
      <c r="E18" s="195">
        <v>2998</v>
      </c>
      <c r="F18" s="195">
        <v>0</v>
      </c>
    </row>
    <row r="19" spans="1:6" s="6" customFormat="1" ht="14.25" customHeight="1">
      <c r="A19" s="128"/>
      <c r="B19" s="128" t="s">
        <v>434</v>
      </c>
      <c r="C19" s="278" t="s">
        <v>435</v>
      </c>
      <c r="D19" s="195">
        <v>210</v>
      </c>
      <c r="E19" s="195">
        <v>210</v>
      </c>
      <c r="F19" s="195">
        <v>0</v>
      </c>
    </row>
    <row r="20" spans="1:6" ht="12.75" customHeight="1" hidden="1">
      <c r="A20" s="119"/>
      <c r="B20" s="119" t="s">
        <v>274</v>
      </c>
      <c r="C20" s="120" t="s">
        <v>276</v>
      </c>
      <c r="D20" s="195">
        <f>E20+F20</f>
        <v>0</v>
      </c>
      <c r="E20" s="188">
        <v>0</v>
      </c>
      <c r="F20" s="188">
        <v>0</v>
      </c>
    </row>
    <row r="21" spans="1:6" s="6" customFormat="1" ht="13.5" customHeight="1">
      <c r="A21" s="128"/>
      <c r="B21" s="128" t="s">
        <v>274</v>
      </c>
      <c r="C21" s="278" t="s">
        <v>276</v>
      </c>
      <c r="D21" s="195">
        <v>157389</v>
      </c>
      <c r="E21" s="195">
        <v>0</v>
      </c>
      <c r="F21" s="195">
        <v>157389</v>
      </c>
    </row>
    <row r="22" spans="1:6" ht="14.25" customHeight="1">
      <c r="A22" s="119"/>
      <c r="B22" s="119" t="s">
        <v>302</v>
      </c>
      <c r="C22" s="120" t="s">
        <v>301</v>
      </c>
      <c r="D22" s="195">
        <v>810824</v>
      </c>
      <c r="E22" s="188">
        <v>153000</v>
      </c>
      <c r="F22" s="188">
        <v>657824</v>
      </c>
    </row>
    <row r="23" spans="1:6" s="1" customFormat="1" ht="12.75">
      <c r="A23" s="125" t="s">
        <v>231</v>
      </c>
      <c r="B23" s="125"/>
      <c r="C23" s="126" t="s">
        <v>232</v>
      </c>
      <c r="D23" s="194">
        <f>D24</f>
        <v>1257695</v>
      </c>
      <c r="E23" s="194">
        <f>E24</f>
        <v>298800</v>
      </c>
      <c r="F23" s="194">
        <f>F24</f>
        <v>958895</v>
      </c>
    </row>
    <row r="24" spans="1:6" ht="12.75">
      <c r="A24" s="119"/>
      <c r="B24" s="119" t="s">
        <v>303</v>
      </c>
      <c r="C24" s="120" t="s">
        <v>314</v>
      </c>
      <c r="D24" s="195">
        <v>1257695</v>
      </c>
      <c r="E24" s="188">
        <v>298800</v>
      </c>
      <c r="F24" s="188">
        <v>958895</v>
      </c>
    </row>
    <row r="25" spans="1:6" s="1" customFormat="1" ht="12.75">
      <c r="A25" s="125" t="s">
        <v>304</v>
      </c>
      <c r="B25" s="125"/>
      <c r="C25" s="126" t="s">
        <v>305</v>
      </c>
      <c r="D25" s="194">
        <f>D28+D27</f>
        <v>147500</v>
      </c>
      <c r="E25" s="194">
        <f>E28+E27</f>
        <v>147500</v>
      </c>
      <c r="F25" s="194">
        <f>F28</f>
        <v>0</v>
      </c>
    </row>
    <row r="26" spans="1:6" s="6" customFormat="1" ht="19.5" customHeight="1" hidden="1">
      <c r="A26" s="128"/>
      <c r="B26" s="128" t="s">
        <v>420</v>
      </c>
      <c r="C26" s="278" t="s">
        <v>421</v>
      </c>
      <c r="D26" s="195">
        <v>0</v>
      </c>
      <c r="E26" s="195">
        <v>0</v>
      </c>
      <c r="F26" s="195">
        <v>0</v>
      </c>
    </row>
    <row r="27" spans="1:6" s="6" customFormat="1" ht="12.75" customHeight="1">
      <c r="A27" s="128"/>
      <c r="B27" s="128" t="s">
        <v>542</v>
      </c>
      <c r="C27" s="278" t="s">
        <v>543</v>
      </c>
      <c r="D27" s="195">
        <v>127500</v>
      </c>
      <c r="E27" s="195">
        <v>127500</v>
      </c>
      <c r="F27" s="195">
        <v>0</v>
      </c>
    </row>
    <row r="28" spans="1:6" s="193" customFormat="1" ht="12.75">
      <c r="A28" s="190"/>
      <c r="B28" s="190" t="s">
        <v>306</v>
      </c>
      <c r="C28" s="191" t="s">
        <v>307</v>
      </c>
      <c r="D28" s="195">
        <v>20000</v>
      </c>
      <c r="E28" s="192">
        <v>20000</v>
      </c>
      <c r="F28" s="192">
        <v>0</v>
      </c>
    </row>
    <row r="29" spans="1:6" s="1" customFormat="1" ht="12.75">
      <c r="A29" s="125" t="s">
        <v>234</v>
      </c>
      <c r="B29" s="125"/>
      <c r="C29" s="126" t="s">
        <v>235</v>
      </c>
      <c r="D29" s="194">
        <f>E29+F29</f>
        <v>4975682</v>
      </c>
      <c r="E29" s="194">
        <f>E30+E31+E32+E33+E34+E35</f>
        <v>4975682</v>
      </c>
      <c r="F29" s="194">
        <f>F30+F31+F32+F33+F35+F34</f>
        <v>0</v>
      </c>
    </row>
    <row r="30" spans="1:6" ht="12.75">
      <c r="A30" s="119"/>
      <c r="B30" s="119" t="s">
        <v>308</v>
      </c>
      <c r="C30" s="120" t="s">
        <v>261</v>
      </c>
      <c r="D30" s="195">
        <v>91648</v>
      </c>
      <c r="E30" s="192">
        <v>91648</v>
      </c>
      <c r="F30" s="192">
        <v>0</v>
      </c>
    </row>
    <row r="31" spans="1:6" ht="12.75">
      <c r="A31" s="119"/>
      <c r="B31" s="119" t="s">
        <v>309</v>
      </c>
      <c r="C31" s="120" t="s">
        <v>310</v>
      </c>
      <c r="D31" s="195">
        <v>164025</v>
      </c>
      <c r="E31" s="192">
        <v>164025</v>
      </c>
      <c r="F31" s="192">
        <v>0</v>
      </c>
    </row>
    <row r="32" spans="1:6" ht="12.75">
      <c r="A32" s="119"/>
      <c r="B32" s="119" t="s">
        <v>277</v>
      </c>
      <c r="C32" s="120" t="s">
        <v>283</v>
      </c>
      <c r="D32" s="195">
        <v>3937702</v>
      </c>
      <c r="E32" s="192">
        <v>3937702</v>
      </c>
      <c r="F32" s="192">
        <v>0</v>
      </c>
    </row>
    <row r="33" spans="1:6" ht="12.75">
      <c r="A33" s="119"/>
      <c r="B33" s="119" t="s">
        <v>311</v>
      </c>
      <c r="C33" s="120" t="s">
        <v>312</v>
      </c>
      <c r="D33" s="195">
        <v>89703</v>
      </c>
      <c r="E33" s="192">
        <v>89703</v>
      </c>
      <c r="F33" s="192">
        <v>0</v>
      </c>
    </row>
    <row r="34" spans="1:6" ht="12.75">
      <c r="A34" s="119"/>
      <c r="B34" s="119" t="s">
        <v>524</v>
      </c>
      <c r="C34" s="120" t="s">
        <v>525</v>
      </c>
      <c r="D34" s="195">
        <v>394149</v>
      </c>
      <c r="E34" s="192">
        <v>394149</v>
      </c>
      <c r="F34" s="192">
        <v>0</v>
      </c>
    </row>
    <row r="35" spans="1:6" ht="12.75">
      <c r="A35" s="119"/>
      <c r="B35" s="119" t="s">
        <v>278</v>
      </c>
      <c r="C35" s="120" t="s">
        <v>284</v>
      </c>
      <c r="D35" s="195">
        <v>298455</v>
      </c>
      <c r="E35" s="192">
        <v>298455</v>
      </c>
      <c r="F35" s="192">
        <v>0</v>
      </c>
    </row>
    <row r="36" spans="1:6" s="1" customFormat="1" ht="12.75">
      <c r="A36" s="125" t="s">
        <v>238</v>
      </c>
      <c r="B36" s="125"/>
      <c r="C36" s="112" t="s">
        <v>313</v>
      </c>
      <c r="D36" s="194">
        <f>D37</f>
        <v>1346</v>
      </c>
      <c r="E36" s="194">
        <f>E37</f>
        <v>1346</v>
      </c>
      <c r="F36" s="194">
        <f>F37</f>
        <v>0</v>
      </c>
    </row>
    <row r="37" spans="1:6" s="6" customFormat="1" ht="12.75">
      <c r="A37" s="128"/>
      <c r="B37" s="128" t="s">
        <v>315</v>
      </c>
      <c r="C37" s="113" t="s">
        <v>551</v>
      </c>
      <c r="D37" s="195">
        <v>1346</v>
      </c>
      <c r="E37" s="192">
        <v>1346</v>
      </c>
      <c r="F37" s="195">
        <v>0</v>
      </c>
    </row>
    <row r="38" spans="1:6" s="1" customFormat="1" ht="18" customHeight="1" hidden="1">
      <c r="A38" s="125" t="s">
        <v>460</v>
      </c>
      <c r="B38" s="125"/>
      <c r="C38" s="112" t="s">
        <v>459</v>
      </c>
      <c r="D38" s="194">
        <f>D39</f>
        <v>0</v>
      </c>
      <c r="E38" s="194">
        <f>E39</f>
        <v>0</v>
      </c>
      <c r="F38" s="194">
        <f>F39</f>
        <v>0</v>
      </c>
    </row>
    <row r="39" spans="1:6" s="6" customFormat="1" ht="18" customHeight="1" hidden="1">
      <c r="A39" s="128"/>
      <c r="B39" s="128" t="s">
        <v>461</v>
      </c>
      <c r="C39" s="113" t="s">
        <v>458</v>
      </c>
      <c r="D39" s="195">
        <f>E39+F39</f>
        <v>0</v>
      </c>
      <c r="E39" s="192">
        <v>0</v>
      </c>
      <c r="F39" s="195">
        <v>0</v>
      </c>
    </row>
    <row r="40" spans="1:6" s="1" customFormat="1" ht="0.75" customHeight="1">
      <c r="A40" s="125" t="s">
        <v>460</v>
      </c>
      <c r="B40" s="125"/>
      <c r="C40" s="112" t="s">
        <v>459</v>
      </c>
      <c r="D40" s="194">
        <f>D41</f>
        <v>0</v>
      </c>
      <c r="E40" s="194">
        <f>E41</f>
        <v>0</v>
      </c>
      <c r="F40" s="194">
        <f>F41</f>
        <v>0</v>
      </c>
    </row>
    <row r="41" spans="1:6" s="6" customFormat="1" ht="17.25" customHeight="1">
      <c r="A41" s="128"/>
      <c r="B41" s="128" t="s">
        <v>461</v>
      </c>
      <c r="C41" s="113" t="s">
        <v>458</v>
      </c>
      <c r="D41" s="195">
        <f>E41+F41</f>
        <v>0</v>
      </c>
      <c r="E41" s="192">
        <v>0</v>
      </c>
      <c r="F41" s="195">
        <v>0</v>
      </c>
    </row>
    <row r="42" spans="1:6" s="6" customFormat="1" ht="12.75">
      <c r="A42" s="125" t="s">
        <v>460</v>
      </c>
      <c r="B42" s="125"/>
      <c r="C42" s="112" t="s">
        <v>459</v>
      </c>
      <c r="D42" s="194">
        <v>3000</v>
      </c>
      <c r="E42" s="194">
        <v>3000</v>
      </c>
      <c r="F42" s="194">
        <v>0</v>
      </c>
    </row>
    <row r="43" spans="1:6" s="6" customFormat="1" ht="25.5">
      <c r="A43" s="128"/>
      <c r="B43" s="352" t="s">
        <v>544</v>
      </c>
      <c r="C43" s="113" t="s">
        <v>545</v>
      </c>
      <c r="D43" s="331">
        <v>3000</v>
      </c>
      <c r="E43" s="353">
        <v>3000</v>
      </c>
      <c r="F43" s="331">
        <v>0</v>
      </c>
    </row>
    <row r="44" spans="1:6" s="1" customFormat="1" ht="12.75">
      <c r="A44" s="125" t="s">
        <v>240</v>
      </c>
      <c r="B44" s="125"/>
      <c r="C44" s="112" t="s">
        <v>316</v>
      </c>
      <c r="D44" s="194">
        <f>E44+F44</f>
        <v>335903</v>
      </c>
      <c r="E44" s="194">
        <f>E45+E48+E49</f>
        <v>335903</v>
      </c>
      <c r="F44" s="194">
        <v>0</v>
      </c>
    </row>
    <row r="45" spans="1:6" s="6" customFormat="1" ht="12.75">
      <c r="A45" s="128"/>
      <c r="B45" s="128" t="s">
        <v>317</v>
      </c>
      <c r="C45" s="113" t="s">
        <v>318</v>
      </c>
      <c r="D45" s="195">
        <v>332903</v>
      </c>
      <c r="E45" s="192">
        <v>332903</v>
      </c>
      <c r="F45" s="195">
        <v>0</v>
      </c>
    </row>
    <row r="46" spans="1:6" s="6" customFormat="1" ht="18" customHeight="1" hidden="1">
      <c r="A46" s="128"/>
      <c r="B46" s="128" t="s">
        <v>319</v>
      </c>
      <c r="C46" s="113" t="s">
        <v>263</v>
      </c>
      <c r="D46" s="188">
        <v>0</v>
      </c>
      <c r="E46" s="192">
        <v>0</v>
      </c>
      <c r="F46" s="195">
        <v>0</v>
      </c>
    </row>
    <row r="47" spans="1:6" s="6" customFormat="1" ht="18" customHeight="1" hidden="1">
      <c r="A47" s="128"/>
      <c r="B47" s="128" t="s">
        <v>397</v>
      </c>
      <c r="C47" s="113" t="s">
        <v>284</v>
      </c>
      <c r="D47" s="188">
        <v>0</v>
      </c>
      <c r="E47" s="192">
        <v>0</v>
      </c>
      <c r="F47" s="195">
        <v>0</v>
      </c>
    </row>
    <row r="48" spans="1:6" s="6" customFormat="1" ht="18" customHeight="1" hidden="1">
      <c r="A48" s="128"/>
      <c r="B48" s="128" t="s">
        <v>319</v>
      </c>
      <c r="C48" s="113" t="s">
        <v>263</v>
      </c>
      <c r="D48" s="195">
        <v>0</v>
      </c>
      <c r="E48" s="192">
        <v>0</v>
      </c>
      <c r="F48" s="195">
        <v>0</v>
      </c>
    </row>
    <row r="49" spans="1:6" s="6" customFormat="1" ht="12.75">
      <c r="A49" s="128"/>
      <c r="B49" s="128" t="s">
        <v>397</v>
      </c>
      <c r="C49" s="113" t="s">
        <v>284</v>
      </c>
      <c r="D49" s="195">
        <v>3000</v>
      </c>
      <c r="E49" s="192">
        <v>3000</v>
      </c>
      <c r="F49" s="195">
        <v>0</v>
      </c>
    </row>
    <row r="50" spans="1:6" s="1" customFormat="1" ht="12.75">
      <c r="A50" s="125" t="s">
        <v>320</v>
      </c>
      <c r="B50" s="125"/>
      <c r="C50" s="112" t="s">
        <v>321</v>
      </c>
      <c r="D50" s="194">
        <v>85357</v>
      </c>
      <c r="E50" s="194">
        <v>85357</v>
      </c>
      <c r="F50" s="194">
        <f>F51</f>
        <v>0</v>
      </c>
    </row>
    <row r="51" spans="1:6" s="6" customFormat="1" ht="12.75">
      <c r="A51" s="128"/>
      <c r="B51" s="128" t="s">
        <v>322</v>
      </c>
      <c r="C51" s="113" t="s">
        <v>323</v>
      </c>
      <c r="D51" s="195">
        <v>85357</v>
      </c>
      <c r="E51" s="192">
        <v>85357</v>
      </c>
      <c r="F51" s="195">
        <v>0</v>
      </c>
    </row>
    <row r="52" spans="1:6" s="1" customFormat="1" ht="12.75">
      <c r="A52" s="125" t="s">
        <v>247</v>
      </c>
      <c r="B52" s="125"/>
      <c r="C52" s="112" t="s">
        <v>248</v>
      </c>
      <c r="D52" s="194">
        <f>D53+D54</f>
        <v>196000</v>
      </c>
      <c r="E52" s="194">
        <f>E53+E54</f>
        <v>196000</v>
      </c>
      <c r="F52" s="194">
        <f>F53+F54+F55</f>
        <v>0</v>
      </c>
    </row>
    <row r="53" spans="1:6" s="6" customFormat="1" ht="12.75">
      <c r="A53" s="128"/>
      <c r="B53" s="128" t="s">
        <v>324</v>
      </c>
      <c r="C53" s="113" t="s">
        <v>325</v>
      </c>
      <c r="D53" s="195">
        <v>11000</v>
      </c>
      <c r="E53" s="192">
        <v>11000</v>
      </c>
      <c r="F53" s="195">
        <v>0</v>
      </c>
    </row>
    <row r="54" spans="1:6" ht="12.75">
      <c r="A54" s="119"/>
      <c r="B54" s="119" t="s">
        <v>326</v>
      </c>
      <c r="C54" s="120" t="s">
        <v>327</v>
      </c>
      <c r="D54" s="195">
        <v>185000</v>
      </c>
      <c r="E54" s="192">
        <v>185000</v>
      </c>
      <c r="F54" s="188">
        <v>0</v>
      </c>
    </row>
    <row r="55" spans="1:6" ht="12.75" hidden="1">
      <c r="A55" s="119"/>
      <c r="B55" s="119" t="s">
        <v>466</v>
      </c>
      <c r="C55" s="120" t="s">
        <v>467</v>
      </c>
      <c r="D55" s="195">
        <f>E55+F55</f>
        <v>0</v>
      </c>
      <c r="E55" s="192">
        <v>0</v>
      </c>
      <c r="F55" s="188">
        <v>0</v>
      </c>
    </row>
    <row r="56" spans="1:6" s="1" customFormat="1" ht="12.75">
      <c r="A56" s="125" t="s">
        <v>250</v>
      </c>
      <c r="B56" s="125"/>
      <c r="C56" s="126" t="s">
        <v>251</v>
      </c>
      <c r="D56" s="194">
        <f>D57+D58+D59+D60+D62+D63+D64+D65+D66+D68</f>
        <v>15510706</v>
      </c>
      <c r="E56" s="194">
        <v>15510706</v>
      </c>
      <c r="F56" s="194">
        <v>0</v>
      </c>
    </row>
    <row r="57" spans="1:6" ht="12.75">
      <c r="A57" s="119"/>
      <c r="B57" s="119" t="s">
        <v>328</v>
      </c>
      <c r="C57" s="120" t="s">
        <v>329</v>
      </c>
      <c r="D57" s="195">
        <v>9866450</v>
      </c>
      <c r="E57" s="188">
        <v>9866450</v>
      </c>
      <c r="F57" s="192">
        <v>0</v>
      </c>
    </row>
    <row r="58" spans="1:6" ht="12.75">
      <c r="A58" s="119"/>
      <c r="B58" s="119" t="s">
        <v>330</v>
      </c>
      <c r="C58" s="120" t="s">
        <v>331</v>
      </c>
      <c r="D58" s="195">
        <v>2252045</v>
      </c>
      <c r="E58" s="188">
        <v>2252045</v>
      </c>
      <c r="F58" s="192">
        <v>0</v>
      </c>
    </row>
    <row r="59" spans="1:6" ht="12.75">
      <c r="A59" s="119"/>
      <c r="B59" s="119" t="s">
        <v>279</v>
      </c>
      <c r="C59" s="120" t="s">
        <v>281</v>
      </c>
      <c r="D59" s="195">
        <v>1186100</v>
      </c>
      <c r="E59" s="188">
        <v>1186100</v>
      </c>
      <c r="F59" s="192">
        <v>0</v>
      </c>
    </row>
    <row r="60" spans="1:6" ht="12.75">
      <c r="A60" s="119"/>
      <c r="B60" s="119" t="s">
        <v>332</v>
      </c>
      <c r="C60" s="120" t="s">
        <v>333</v>
      </c>
      <c r="D60" s="195">
        <v>330928</v>
      </c>
      <c r="E60" s="188">
        <v>330528</v>
      </c>
      <c r="F60" s="192">
        <v>0</v>
      </c>
    </row>
    <row r="61" spans="1:6" ht="19.5" customHeight="1" hidden="1">
      <c r="A61" s="119"/>
      <c r="B61" s="119" t="s">
        <v>334</v>
      </c>
      <c r="C61" s="120" t="s">
        <v>335</v>
      </c>
      <c r="D61" s="195">
        <f>E61+F61</f>
        <v>0</v>
      </c>
      <c r="E61" s="188">
        <v>0</v>
      </c>
      <c r="F61" s="192">
        <v>0</v>
      </c>
    </row>
    <row r="62" spans="1:6" ht="12.75">
      <c r="A62" s="119"/>
      <c r="B62" s="119" t="s">
        <v>336</v>
      </c>
      <c r="C62" s="120" t="s">
        <v>340</v>
      </c>
      <c r="D62" s="195">
        <v>4100</v>
      </c>
      <c r="E62" s="188">
        <v>4100</v>
      </c>
      <c r="F62" s="192">
        <v>0</v>
      </c>
    </row>
    <row r="63" spans="1:6" ht="12.75">
      <c r="A63" s="119"/>
      <c r="B63" s="119" t="s">
        <v>337</v>
      </c>
      <c r="C63" s="120" t="s">
        <v>338</v>
      </c>
      <c r="D63" s="195">
        <v>50696</v>
      </c>
      <c r="E63" s="188">
        <v>50696</v>
      </c>
      <c r="F63" s="192">
        <v>0</v>
      </c>
    </row>
    <row r="64" spans="1:6" ht="12.75">
      <c r="A64" s="119"/>
      <c r="B64" s="119" t="s">
        <v>280</v>
      </c>
      <c r="C64" s="120" t="s">
        <v>400</v>
      </c>
      <c r="D64" s="195">
        <v>397316</v>
      </c>
      <c r="E64" s="188">
        <v>397316</v>
      </c>
      <c r="F64" s="192">
        <v>0</v>
      </c>
    </row>
    <row r="65" spans="1:6" ht="38.25">
      <c r="A65" s="119"/>
      <c r="B65" s="181" t="s">
        <v>487</v>
      </c>
      <c r="C65" s="127" t="s">
        <v>491</v>
      </c>
      <c r="D65" s="331">
        <v>396519</v>
      </c>
      <c r="E65" s="178">
        <v>396519</v>
      </c>
      <c r="F65" s="353">
        <v>0</v>
      </c>
    </row>
    <row r="66" spans="1:6" ht="25.5">
      <c r="A66" s="119"/>
      <c r="B66" s="181" t="s">
        <v>488</v>
      </c>
      <c r="C66" s="127" t="s">
        <v>535</v>
      </c>
      <c r="D66" s="331">
        <v>951462</v>
      </c>
      <c r="E66" s="178">
        <v>951462</v>
      </c>
      <c r="F66" s="353">
        <v>0</v>
      </c>
    </row>
    <row r="67" spans="1:6" ht="63.75" hidden="1">
      <c r="A67" s="119"/>
      <c r="B67" s="119" t="s">
        <v>533</v>
      </c>
      <c r="C67" s="127" t="s">
        <v>534</v>
      </c>
      <c r="D67" s="195">
        <f>E67+F67</f>
        <v>112910</v>
      </c>
      <c r="E67" s="188">
        <v>112910</v>
      </c>
      <c r="F67" s="192">
        <v>0</v>
      </c>
    </row>
    <row r="68" spans="1:6" ht="12.75">
      <c r="A68" s="119"/>
      <c r="B68" s="119" t="s">
        <v>339</v>
      </c>
      <c r="C68" s="120" t="s">
        <v>284</v>
      </c>
      <c r="D68" s="195">
        <v>75090</v>
      </c>
      <c r="E68" s="188">
        <v>75090</v>
      </c>
      <c r="F68" s="192">
        <v>0</v>
      </c>
    </row>
    <row r="69" spans="1:6" s="1" customFormat="1" ht="12.75">
      <c r="A69" s="125" t="s">
        <v>343</v>
      </c>
      <c r="B69" s="125"/>
      <c r="C69" s="126" t="s">
        <v>255</v>
      </c>
      <c r="D69" s="194">
        <f>D70+D71</f>
        <v>100000</v>
      </c>
      <c r="E69" s="194">
        <f>E70+E71</f>
        <v>100000</v>
      </c>
      <c r="F69" s="194">
        <v>0</v>
      </c>
    </row>
    <row r="70" spans="1:6" ht="12.75">
      <c r="A70" s="119"/>
      <c r="B70" s="119" t="s">
        <v>344</v>
      </c>
      <c r="C70" s="120" t="s">
        <v>256</v>
      </c>
      <c r="D70" s="195">
        <v>4000</v>
      </c>
      <c r="E70" s="192">
        <v>4000</v>
      </c>
      <c r="F70" s="188">
        <v>0</v>
      </c>
    </row>
    <row r="71" spans="1:6" ht="12.75">
      <c r="A71" s="119"/>
      <c r="B71" s="119" t="s">
        <v>345</v>
      </c>
      <c r="C71" s="120" t="s">
        <v>257</v>
      </c>
      <c r="D71" s="195">
        <v>96000</v>
      </c>
      <c r="E71" s="192">
        <v>96000</v>
      </c>
      <c r="F71" s="188">
        <v>0</v>
      </c>
    </row>
    <row r="72" spans="1:6" s="1" customFormat="1" ht="12.75">
      <c r="A72" s="125" t="s">
        <v>252</v>
      </c>
      <c r="B72" s="125"/>
      <c r="C72" s="126" t="s">
        <v>253</v>
      </c>
      <c r="D72" s="194">
        <f>D74+D77+D78+D79+D80+D81+D82+D83+D84</f>
        <v>1264264</v>
      </c>
      <c r="E72" s="194">
        <f>E74+E77+E78+E79+E80+E81+E82+E83+E84</f>
        <v>1264264</v>
      </c>
      <c r="F72" s="194">
        <f>F73+F76+F77+F78+F79+F81+F84+F80+F74+F75+F83+F82</f>
        <v>0</v>
      </c>
    </row>
    <row r="73" spans="1:6" ht="19.5" customHeight="1" hidden="1">
      <c r="A73" s="119"/>
      <c r="B73" s="119" t="s">
        <v>436</v>
      </c>
      <c r="C73" s="120" t="s">
        <v>437</v>
      </c>
      <c r="D73" s="195">
        <f aca="true" t="shared" si="0" ref="D73:D79">E73+F73</f>
        <v>0</v>
      </c>
      <c r="E73" s="192">
        <v>0</v>
      </c>
      <c r="F73" s="188">
        <v>0</v>
      </c>
    </row>
    <row r="74" spans="1:6" ht="12.75">
      <c r="A74" s="119"/>
      <c r="B74" s="119" t="s">
        <v>418</v>
      </c>
      <c r="C74" s="120" t="s">
        <v>438</v>
      </c>
      <c r="D74" s="195">
        <v>6900</v>
      </c>
      <c r="E74" s="192">
        <v>6900</v>
      </c>
      <c r="F74" s="188">
        <v>0</v>
      </c>
    </row>
    <row r="75" spans="1:6" ht="19.5" customHeight="1" hidden="1">
      <c r="A75" s="119"/>
      <c r="B75" s="119" t="s">
        <v>452</v>
      </c>
      <c r="C75" s="120" t="s">
        <v>453</v>
      </c>
      <c r="D75" s="195">
        <f>E75+F75</f>
        <v>0</v>
      </c>
      <c r="E75" s="192">
        <v>0</v>
      </c>
      <c r="F75" s="188">
        <v>0</v>
      </c>
    </row>
    <row r="76" spans="1:6" ht="27.75" customHeight="1" hidden="1">
      <c r="A76" s="119"/>
      <c r="B76" s="119" t="s">
        <v>353</v>
      </c>
      <c r="C76" s="127" t="s">
        <v>441</v>
      </c>
      <c r="D76" s="195">
        <f t="shared" si="0"/>
        <v>0</v>
      </c>
      <c r="E76" s="192">
        <v>0</v>
      </c>
      <c r="F76" s="188">
        <v>0</v>
      </c>
    </row>
    <row r="77" spans="1:6" ht="38.25">
      <c r="A77" s="119"/>
      <c r="B77" s="181" t="s">
        <v>347</v>
      </c>
      <c r="C77" s="127" t="s">
        <v>442</v>
      </c>
      <c r="D77" s="331">
        <v>17100</v>
      </c>
      <c r="E77" s="353">
        <v>17100</v>
      </c>
      <c r="F77" s="178">
        <v>0</v>
      </c>
    </row>
    <row r="78" spans="1:6" ht="12.75">
      <c r="A78" s="119"/>
      <c r="B78" s="119" t="s">
        <v>348</v>
      </c>
      <c r="C78" s="127" t="s">
        <v>510</v>
      </c>
      <c r="D78" s="195">
        <v>450000</v>
      </c>
      <c r="E78" s="192">
        <v>450000</v>
      </c>
      <c r="F78" s="188">
        <v>0</v>
      </c>
    </row>
    <row r="79" spans="1:6" ht="12.75">
      <c r="A79" s="119"/>
      <c r="B79" s="119" t="s">
        <v>349</v>
      </c>
      <c r="C79" s="127" t="s">
        <v>350</v>
      </c>
      <c r="D79" s="195">
        <f t="shared" si="0"/>
        <v>3000</v>
      </c>
      <c r="E79" s="192">
        <v>3000</v>
      </c>
      <c r="F79" s="188">
        <v>0</v>
      </c>
    </row>
    <row r="80" spans="1:6" ht="12.75">
      <c r="A80" s="119"/>
      <c r="B80" s="119" t="s">
        <v>387</v>
      </c>
      <c r="C80" s="127" t="s">
        <v>388</v>
      </c>
      <c r="D80" s="195">
        <v>195961</v>
      </c>
      <c r="E80" s="192">
        <v>195961</v>
      </c>
      <c r="F80" s="188">
        <v>0</v>
      </c>
    </row>
    <row r="81" spans="1:6" ht="12.75">
      <c r="A81" s="119"/>
      <c r="B81" s="119" t="s">
        <v>351</v>
      </c>
      <c r="C81" s="127" t="s">
        <v>352</v>
      </c>
      <c r="D81" s="195">
        <v>529293</v>
      </c>
      <c r="E81" s="192">
        <v>529293</v>
      </c>
      <c r="F81" s="188">
        <v>0</v>
      </c>
    </row>
    <row r="82" spans="1:6" ht="12.75">
      <c r="A82" s="119"/>
      <c r="B82" s="119" t="s">
        <v>536</v>
      </c>
      <c r="C82" s="127" t="s">
        <v>537</v>
      </c>
      <c r="D82" s="195">
        <v>21746</v>
      </c>
      <c r="E82" s="192">
        <v>21746</v>
      </c>
      <c r="F82" s="188">
        <v>0</v>
      </c>
    </row>
    <row r="83" spans="1:6" ht="12.75">
      <c r="A83" s="119"/>
      <c r="B83" s="119" t="s">
        <v>508</v>
      </c>
      <c r="C83" s="127" t="s">
        <v>509</v>
      </c>
      <c r="D83" s="195">
        <v>34000</v>
      </c>
      <c r="E83" s="192">
        <v>34000</v>
      </c>
      <c r="F83" s="188">
        <v>0</v>
      </c>
    </row>
    <row r="84" spans="1:6" ht="12.75">
      <c r="A84" s="119"/>
      <c r="B84" s="119" t="s">
        <v>354</v>
      </c>
      <c r="C84" s="127" t="s">
        <v>284</v>
      </c>
      <c r="D84" s="195">
        <v>6264</v>
      </c>
      <c r="E84" s="192">
        <v>6264</v>
      </c>
      <c r="F84" s="188">
        <v>0</v>
      </c>
    </row>
    <row r="85" spans="1:6" s="1" customFormat="1" ht="12.75">
      <c r="A85" s="125" t="s">
        <v>355</v>
      </c>
      <c r="B85" s="125"/>
      <c r="C85" s="112" t="s">
        <v>356</v>
      </c>
      <c r="D85" s="194">
        <v>334948</v>
      </c>
      <c r="E85" s="194">
        <f>E86+E87+E88+E89</f>
        <v>334948</v>
      </c>
      <c r="F85" s="194">
        <f>F86+F88+F89+F87</f>
        <v>0</v>
      </c>
    </row>
    <row r="86" spans="1:6" ht="12.75">
      <c r="A86" s="119"/>
      <c r="B86" s="119" t="s">
        <v>357</v>
      </c>
      <c r="C86" s="127" t="s">
        <v>358</v>
      </c>
      <c r="D86" s="195">
        <v>271314</v>
      </c>
      <c r="E86" s="192">
        <v>271314</v>
      </c>
      <c r="F86" s="188">
        <v>0</v>
      </c>
    </row>
    <row r="87" spans="1:6" ht="12.75">
      <c r="A87" s="119"/>
      <c r="B87" s="119" t="s">
        <v>454</v>
      </c>
      <c r="C87" s="127" t="s">
        <v>512</v>
      </c>
      <c r="D87" s="195">
        <v>60180</v>
      </c>
      <c r="E87" s="192">
        <v>60180</v>
      </c>
      <c r="F87" s="188">
        <v>0</v>
      </c>
    </row>
    <row r="88" spans="1:6" ht="12.75">
      <c r="A88" s="119"/>
      <c r="B88" s="119" t="s">
        <v>359</v>
      </c>
      <c r="C88" s="127" t="s">
        <v>338</v>
      </c>
      <c r="D88" s="195">
        <v>1454</v>
      </c>
      <c r="E88" s="192">
        <v>1454</v>
      </c>
      <c r="F88" s="188">
        <v>0</v>
      </c>
    </row>
    <row r="89" spans="1:6" ht="12.75">
      <c r="A89" s="119"/>
      <c r="B89" s="119" t="s">
        <v>360</v>
      </c>
      <c r="C89" s="127" t="s">
        <v>284</v>
      </c>
      <c r="D89" s="195">
        <v>2000</v>
      </c>
      <c r="E89" s="192">
        <v>2000</v>
      </c>
      <c r="F89" s="188">
        <v>0</v>
      </c>
    </row>
    <row r="90" spans="1:6" s="1" customFormat="1" ht="12.75">
      <c r="A90" s="125" t="s">
        <v>506</v>
      </c>
      <c r="B90" s="125"/>
      <c r="C90" s="112" t="s">
        <v>499</v>
      </c>
      <c r="D90" s="194">
        <f>D91+D92+D93+D95+D96</f>
        <v>8796199</v>
      </c>
      <c r="E90" s="194">
        <f>E91+E92+E93+E95+E96</f>
        <v>8796199</v>
      </c>
      <c r="F90" s="194">
        <f>F91+F92+F93+F94+F95</f>
        <v>0</v>
      </c>
    </row>
    <row r="91" spans="1:6" ht="12.75">
      <c r="A91" s="119"/>
      <c r="B91" s="119" t="s">
        <v>513</v>
      </c>
      <c r="C91" s="127" t="s">
        <v>500</v>
      </c>
      <c r="D91" s="195">
        <v>6749000</v>
      </c>
      <c r="E91" s="192">
        <v>6749000</v>
      </c>
      <c r="F91" s="188">
        <v>0</v>
      </c>
    </row>
    <row r="92" spans="1:6" ht="25.5">
      <c r="A92" s="119"/>
      <c r="B92" s="181" t="s">
        <v>514</v>
      </c>
      <c r="C92" s="127" t="s">
        <v>441</v>
      </c>
      <c r="D92" s="331">
        <v>1684000</v>
      </c>
      <c r="E92" s="353">
        <v>1684000</v>
      </c>
      <c r="F92" s="178">
        <v>0</v>
      </c>
    </row>
    <row r="93" spans="1:6" ht="12.75">
      <c r="A93" s="119"/>
      <c r="B93" s="119" t="s">
        <v>515</v>
      </c>
      <c r="C93" s="127" t="s">
        <v>453</v>
      </c>
      <c r="D93" s="195">
        <v>278199</v>
      </c>
      <c r="E93" s="192">
        <v>278199</v>
      </c>
      <c r="F93" s="188">
        <v>0</v>
      </c>
    </row>
    <row r="94" spans="1:6" ht="12.75" hidden="1">
      <c r="A94" s="119"/>
      <c r="B94" s="119" t="s">
        <v>516</v>
      </c>
      <c r="C94" s="127" t="s">
        <v>518</v>
      </c>
      <c r="D94" s="195">
        <f>E94+F94</f>
        <v>0</v>
      </c>
      <c r="E94" s="192">
        <v>0</v>
      </c>
      <c r="F94" s="188">
        <v>0</v>
      </c>
    </row>
    <row r="95" spans="1:6" ht="12.75">
      <c r="A95" s="119"/>
      <c r="B95" s="119" t="s">
        <v>517</v>
      </c>
      <c r="C95" s="127" t="s">
        <v>437</v>
      </c>
      <c r="D95" s="195">
        <v>80000</v>
      </c>
      <c r="E95" s="192">
        <v>80000</v>
      </c>
      <c r="F95" s="188">
        <v>0</v>
      </c>
    </row>
    <row r="96" spans="1:6" ht="51">
      <c r="A96" s="119"/>
      <c r="B96" s="352" t="s">
        <v>546</v>
      </c>
      <c r="C96" s="113" t="s">
        <v>547</v>
      </c>
      <c r="D96" s="331">
        <v>5000</v>
      </c>
      <c r="E96" s="353">
        <v>5000</v>
      </c>
      <c r="F96" s="178">
        <v>0</v>
      </c>
    </row>
    <row r="97" spans="1:6" s="1" customFormat="1" ht="12.75">
      <c r="A97" s="125" t="s">
        <v>361</v>
      </c>
      <c r="B97" s="125"/>
      <c r="C97" s="112" t="s">
        <v>362</v>
      </c>
      <c r="D97" s="194">
        <f>E97+F97</f>
        <v>1111100</v>
      </c>
      <c r="E97" s="194">
        <f>E99+E100+E101+E102+E103+E104</f>
        <v>1111100</v>
      </c>
      <c r="F97" s="194">
        <f>F98+F99+F102+F103+F100</f>
        <v>0</v>
      </c>
    </row>
    <row r="98" spans="1:6" s="1" customFormat="1" ht="18.75" customHeight="1" hidden="1">
      <c r="A98" s="125"/>
      <c r="B98" s="128" t="s">
        <v>439</v>
      </c>
      <c r="C98" s="113" t="s">
        <v>440</v>
      </c>
      <c r="D98" s="195">
        <f>E98+F98</f>
        <v>0</v>
      </c>
      <c r="E98" s="195">
        <v>0</v>
      </c>
      <c r="F98" s="195">
        <v>0</v>
      </c>
    </row>
    <row r="99" spans="1:6" ht="12.75">
      <c r="A99" s="119"/>
      <c r="B99" s="119" t="s">
        <v>363</v>
      </c>
      <c r="C99" s="127" t="s">
        <v>364</v>
      </c>
      <c r="D99" s="195">
        <v>314100</v>
      </c>
      <c r="E99" s="192">
        <v>314100</v>
      </c>
      <c r="F99" s="188">
        <v>0</v>
      </c>
    </row>
    <row r="100" spans="1:6" ht="12.75">
      <c r="A100" s="119"/>
      <c r="B100" s="119" t="s">
        <v>519</v>
      </c>
      <c r="C100" s="127" t="s">
        <v>520</v>
      </c>
      <c r="D100" s="195">
        <v>45000</v>
      </c>
      <c r="E100" s="192">
        <v>45000</v>
      </c>
      <c r="F100" s="188">
        <v>0</v>
      </c>
    </row>
    <row r="101" spans="1:6" ht="12.75">
      <c r="A101" s="119"/>
      <c r="B101" s="119" t="s">
        <v>579</v>
      </c>
      <c r="C101" s="127" t="s">
        <v>580</v>
      </c>
      <c r="D101" s="195">
        <v>13000</v>
      </c>
      <c r="E101" s="192">
        <v>13000</v>
      </c>
      <c r="F101" s="188">
        <v>0</v>
      </c>
    </row>
    <row r="102" spans="1:6" ht="12.75">
      <c r="A102" s="119"/>
      <c r="B102" s="119" t="s">
        <v>365</v>
      </c>
      <c r="C102" s="127" t="s">
        <v>366</v>
      </c>
      <c r="D102" s="195">
        <v>675000</v>
      </c>
      <c r="E102" s="192">
        <v>675000</v>
      </c>
      <c r="F102" s="188">
        <v>0</v>
      </c>
    </row>
    <row r="103" spans="1:6" ht="12.75">
      <c r="A103" s="119"/>
      <c r="B103" s="119" t="s">
        <v>573</v>
      </c>
      <c r="C103" s="127" t="s">
        <v>578</v>
      </c>
      <c r="D103" s="195">
        <v>6000</v>
      </c>
      <c r="E103" s="192">
        <v>6000</v>
      </c>
      <c r="F103" s="188">
        <v>0</v>
      </c>
    </row>
    <row r="104" spans="1:6" ht="12.75">
      <c r="A104" s="119"/>
      <c r="B104" s="119" t="s">
        <v>426</v>
      </c>
      <c r="C104" s="120" t="s">
        <v>284</v>
      </c>
      <c r="D104" s="195">
        <v>58000</v>
      </c>
      <c r="E104" s="192">
        <v>58000</v>
      </c>
      <c r="F104" s="188">
        <v>0</v>
      </c>
    </row>
    <row r="105" spans="1:6" s="1" customFormat="1" ht="12.75">
      <c r="A105" s="125" t="s">
        <v>367</v>
      </c>
      <c r="B105" s="125"/>
      <c r="C105" s="112" t="s">
        <v>368</v>
      </c>
      <c r="D105" s="194">
        <f>E105+F105</f>
        <v>699547</v>
      </c>
      <c r="E105" s="194">
        <f>E106+E107+E108+E109</f>
        <v>509547</v>
      </c>
      <c r="F105" s="194">
        <v>190000</v>
      </c>
    </row>
    <row r="106" spans="1:6" s="6" customFormat="1" ht="12.75">
      <c r="A106" s="128"/>
      <c r="B106" s="128" t="s">
        <v>521</v>
      </c>
      <c r="C106" s="113" t="s">
        <v>522</v>
      </c>
      <c r="D106" s="195">
        <v>25000</v>
      </c>
      <c r="E106" s="192">
        <v>25000</v>
      </c>
      <c r="F106" s="188">
        <v>0</v>
      </c>
    </row>
    <row r="107" spans="1:6" ht="12.75">
      <c r="A107" s="119"/>
      <c r="B107" s="119" t="s">
        <v>369</v>
      </c>
      <c r="C107" s="120" t="s">
        <v>370</v>
      </c>
      <c r="D107" s="195">
        <v>396547</v>
      </c>
      <c r="E107" s="192">
        <v>396547</v>
      </c>
      <c r="F107" s="188">
        <v>0</v>
      </c>
    </row>
    <row r="108" spans="1:6" ht="12.75">
      <c r="A108" s="119"/>
      <c r="B108" s="119" t="s">
        <v>398</v>
      </c>
      <c r="C108" s="120" t="s">
        <v>451</v>
      </c>
      <c r="D108" s="195">
        <v>240000</v>
      </c>
      <c r="E108" s="192">
        <v>50000</v>
      </c>
      <c r="F108" s="188">
        <v>190000</v>
      </c>
    </row>
    <row r="109" spans="1:6" ht="12.75">
      <c r="A109" s="119"/>
      <c r="B109" s="119" t="s">
        <v>523</v>
      </c>
      <c r="C109" s="120" t="s">
        <v>284</v>
      </c>
      <c r="D109" s="195">
        <v>38000</v>
      </c>
      <c r="E109" s="192">
        <v>38000</v>
      </c>
      <c r="F109" s="188">
        <v>0</v>
      </c>
    </row>
    <row r="110" spans="1:6" ht="12.75">
      <c r="A110" s="125" t="s">
        <v>390</v>
      </c>
      <c r="B110" s="125"/>
      <c r="C110" s="112" t="s">
        <v>425</v>
      </c>
      <c r="D110" s="194">
        <f>E110+F110</f>
        <v>784519</v>
      </c>
      <c r="E110" s="194">
        <f>E111+E112</f>
        <v>784519</v>
      </c>
      <c r="F110" s="194">
        <f>F112+F111</f>
        <v>0</v>
      </c>
    </row>
    <row r="111" spans="1:6" ht="12.75">
      <c r="A111" s="125"/>
      <c r="B111" s="119" t="s">
        <v>468</v>
      </c>
      <c r="C111" s="120" t="s">
        <v>469</v>
      </c>
      <c r="D111" s="195">
        <v>604519</v>
      </c>
      <c r="E111" s="192">
        <v>604519</v>
      </c>
      <c r="F111" s="188">
        <v>0</v>
      </c>
    </row>
    <row r="112" spans="1:6" ht="12.75">
      <c r="A112" s="119"/>
      <c r="B112" s="119" t="s">
        <v>399</v>
      </c>
      <c r="C112" s="120" t="s">
        <v>443</v>
      </c>
      <c r="D112" s="195">
        <v>180000</v>
      </c>
      <c r="E112" s="192">
        <v>180000</v>
      </c>
      <c r="F112" s="188">
        <v>0</v>
      </c>
    </row>
    <row r="113" spans="1:6" s="19" customFormat="1" ht="12.75">
      <c r="A113" s="414" t="s">
        <v>28</v>
      </c>
      <c r="B113" s="435"/>
      <c r="C113" s="415"/>
      <c r="D113" s="123">
        <f>D10+D15+D17+D23+D29+D36+D44+D50+D52+D56+D69+D72+D85+D97+D105+D110+D38+D25+D40+D90+D42</f>
        <v>38553675</v>
      </c>
      <c r="E113" s="123">
        <f>E10+E15+E17+E23+E29+E36+E44+E50+E52+E56+E69+E72+E85+E97+E105+E110+E38+E25+E40+E90+E42</f>
        <v>34638649</v>
      </c>
      <c r="F113" s="123">
        <f>F10+F15+F17+F23+F29+F36+F44+F50+F52+F56+F69+F72+F85+F97+F105+F110+F38+F25+F40+F90</f>
        <v>3915026</v>
      </c>
    </row>
    <row r="114" ht="12.75" hidden="1">
      <c r="C114" s="3"/>
    </row>
    <row r="115" spans="1:3" ht="12.75" hidden="1">
      <c r="A115" s="118"/>
      <c r="B115" s="118"/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  <row r="129" ht="12.75">
      <c r="C129" s="3"/>
    </row>
    <row r="130" ht="12.75">
      <c r="C130" s="3"/>
    </row>
    <row r="131" ht="12.75">
      <c r="C131" s="3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</sheetData>
  <sheetProtection/>
  <mergeCells count="8">
    <mergeCell ref="D2:F2"/>
    <mergeCell ref="D6:F6"/>
    <mergeCell ref="D7:D8"/>
    <mergeCell ref="E7:F7"/>
    <mergeCell ref="A113:C113"/>
    <mergeCell ref="B6:B7"/>
    <mergeCell ref="A6:A7"/>
    <mergeCell ref="C6:C7"/>
  </mergeCells>
  <printOptions/>
  <pageMargins left="0.3937007874015748" right="0.3937007874015748" top="0.3937007874015748" bottom="0.1968503937007874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28125" style="3" bestFit="1" customWidth="1"/>
    <col min="2" max="2" width="63.140625" style="3" customWidth="1"/>
    <col min="3" max="3" width="17.7109375" style="3" customWidth="1"/>
    <col min="4" max="16384" width="9.140625" style="3" customWidth="1"/>
  </cols>
  <sheetData>
    <row r="1" ht="12.75">
      <c r="B1" s="3" t="s">
        <v>117</v>
      </c>
    </row>
    <row r="2" ht="12.75">
      <c r="B2" s="3" t="s">
        <v>217</v>
      </c>
    </row>
    <row r="3" ht="9.75" customHeight="1"/>
    <row r="4" spans="1:10" ht="19.5" customHeight="1">
      <c r="A4" s="501" t="s">
        <v>114</v>
      </c>
      <c r="B4" s="501"/>
      <c r="C4" s="501"/>
      <c r="D4" s="54"/>
      <c r="E4" s="54"/>
      <c r="F4" s="54"/>
      <c r="G4" s="54"/>
      <c r="H4" s="54"/>
      <c r="I4" s="54"/>
      <c r="J4" s="54"/>
    </row>
    <row r="5" spans="1:7" ht="19.5" customHeight="1">
      <c r="A5" s="501" t="s">
        <v>115</v>
      </c>
      <c r="B5" s="501"/>
      <c r="C5" s="501"/>
      <c r="D5" s="54"/>
      <c r="E5" s="54"/>
      <c r="F5" s="54"/>
      <c r="G5" s="54"/>
    </row>
    <row r="7" ht="12.75">
      <c r="C7" s="46"/>
    </row>
    <row r="8" spans="1:10" ht="19.5" customHeight="1">
      <c r="A8" s="24" t="s">
        <v>35</v>
      </c>
      <c r="B8" s="24" t="s">
        <v>102</v>
      </c>
      <c r="C8" s="24" t="s">
        <v>113</v>
      </c>
      <c r="D8" s="76"/>
      <c r="E8" s="76"/>
      <c r="F8" s="76"/>
      <c r="G8" s="76"/>
      <c r="H8" s="76"/>
      <c r="I8" s="77"/>
      <c r="J8" s="77"/>
    </row>
    <row r="9" spans="1:10" ht="19.5" customHeight="1">
      <c r="A9" s="78" t="s">
        <v>89</v>
      </c>
      <c r="B9" s="79" t="s">
        <v>106</v>
      </c>
      <c r="C9" s="78"/>
      <c r="D9" s="76"/>
      <c r="E9" s="76"/>
      <c r="F9" s="76"/>
      <c r="G9" s="76"/>
      <c r="H9" s="76"/>
      <c r="I9" s="77"/>
      <c r="J9" s="77"/>
    </row>
    <row r="10" spans="1:10" ht="19.5" customHeight="1">
      <c r="A10" s="78" t="s">
        <v>90</v>
      </c>
      <c r="B10" s="79" t="s">
        <v>107</v>
      </c>
      <c r="C10" s="78"/>
      <c r="D10" s="76"/>
      <c r="E10" s="76"/>
      <c r="F10" s="76"/>
      <c r="G10" s="76"/>
      <c r="H10" s="76"/>
      <c r="I10" s="77"/>
      <c r="J10" s="77"/>
    </row>
    <row r="11" spans="1:10" ht="19.5" customHeight="1">
      <c r="A11" s="80" t="s">
        <v>38</v>
      </c>
      <c r="B11" s="88"/>
      <c r="C11" s="80"/>
      <c r="D11" s="76"/>
      <c r="E11" s="76"/>
      <c r="F11" s="76"/>
      <c r="G11" s="76"/>
      <c r="H11" s="76"/>
      <c r="I11" s="77"/>
      <c r="J11" s="77"/>
    </row>
    <row r="12" spans="1:10" ht="19.5" customHeight="1">
      <c r="A12" s="81" t="s">
        <v>40</v>
      </c>
      <c r="B12" s="86"/>
      <c r="C12" s="81"/>
      <c r="D12" s="76"/>
      <c r="E12" s="76"/>
      <c r="F12" s="76"/>
      <c r="G12" s="76"/>
      <c r="H12" s="76"/>
      <c r="I12" s="77"/>
      <c r="J12" s="77"/>
    </row>
    <row r="13" spans="1:10" ht="19.5" customHeight="1">
      <c r="A13" s="82" t="s">
        <v>42</v>
      </c>
      <c r="B13" s="83"/>
      <c r="C13" s="82"/>
      <c r="D13" s="76"/>
      <c r="E13" s="76"/>
      <c r="F13" s="76"/>
      <c r="G13" s="76"/>
      <c r="H13" s="76"/>
      <c r="I13" s="77"/>
      <c r="J13" s="77"/>
    </row>
    <row r="14" spans="1:10" ht="19.5" customHeight="1">
      <c r="A14" s="78" t="s">
        <v>105</v>
      </c>
      <c r="B14" s="79" t="s">
        <v>41</v>
      </c>
      <c r="C14" s="78"/>
      <c r="D14" s="76"/>
      <c r="E14" s="76"/>
      <c r="F14" s="76"/>
      <c r="G14" s="76"/>
      <c r="H14" s="76"/>
      <c r="I14" s="77"/>
      <c r="J14" s="77"/>
    </row>
    <row r="15" spans="1:10" ht="19.5" customHeight="1">
      <c r="A15" s="84" t="s">
        <v>38</v>
      </c>
      <c r="B15" s="85" t="s">
        <v>110</v>
      </c>
      <c r="C15" s="84"/>
      <c r="D15" s="76"/>
      <c r="E15" s="76"/>
      <c r="F15" s="76"/>
      <c r="G15" s="76"/>
      <c r="H15" s="76"/>
      <c r="I15" s="77"/>
      <c r="J15" s="77"/>
    </row>
    <row r="16" spans="1:10" ht="15" customHeight="1">
      <c r="A16" s="81"/>
      <c r="B16" s="86"/>
      <c r="C16" s="81"/>
      <c r="D16" s="76"/>
      <c r="E16" s="76"/>
      <c r="F16" s="76"/>
      <c r="G16" s="76"/>
      <c r="H16" s="76"/>
      <c r="I16" s="77"/>
      <c r="J16" s="77"/>
    </row>
    <row r="17" spans="1:10" ht="15" customHeight="1">
      <c r="A17" s="81"/>
      <c r="B17" s="86"/>
      <c r="C17" s="81"/>
      <c r="D17" s="76"/>
      <c r="E17" s="76"/>
      <c r="F17" s="76"/>
      <c r="G17" s="76"/>
      <c r="H17" s="76"/>
      <c r="I17" s="77"/>
      <c r="J17" s="77"/>
    </row>
    <row r="18" spans="1:10" ht="19.5" customHeight="1">
      <c r="A18" s="81" t="s">
        <v>40</v>
      </c>
      <c r="B18" s="86" t="s">
        <v>111</v>
      </c>
      <c r="C18" s="81"/>
      <c r="D18" s="76"/>
      <c r="E18" s="76"/>
      <c r="F18" s="76"/>
      <c r="G18" s="76"/>
      <c r="H18" s="76"/>
      <c r="I18" s="77"/>
      <c r="J18" s="77"/>
    </row>
    <row r="19" spans="1:10" ht="15">
      <c r="A19" s="81"/>
      <c r="B19" s="89"/>
      <c r="C19" s="81"/>
      <c r="D19" s="76"/>
      <c r="E19" s="76"/>
      <c r="F19" s="76"/>
      <c r="G19" s="76"/>
      <c r="H19" s="76"/>
      <c r="I19" s="77"/>
      <c r="J19" s="77"/>
    </row>
    <row r="20" spans="1:10" ht="15" customHeight="1">
      <c r="A20" s="82"/>
      <c r="B20" s="87"/>
      <c r="C20" s="82"/>
      <c r="D20" s="76"/>
      <c r="E20" s="76"/>
      <c r="F20" s="76"/>
      <c r="G20" s="76"/>
      <c r="H20" s="76"/>
      <c r="I20" s="77"/>
      <c r="J20" s="77"/>
    </row>
    <row r="21" spans="1:10" ht="19.5" customHeight="1">
      <c r="A21" s="78" t="s">
        <v>112</v>
      </c>
      <c r="B21" s="79" t="s">
        <v>108</v>
      </c>
      <c r="C21" s="78"/>
      <c r="D21" s="76"/>
      <c r="E21" s="76"/>
      <c r="F21" s="76"/>
      <c r="G21" s="76"/>
      <c r="H21" s="76"/>
      <c r="I21" s="77"/>
      <c r="J21" s="77"/>
    </row>
    <row r="22" spans="1:10" ht="15">
      <c r="A22" s="76"/>
      <c r="B22" s="76"/>
      <c r="C22" s="76"/>
      <c r="D22" s="76"/>
      <c r="E22" s="76"/>
      <c r="F22" s="76"/>
      <c r="G22" s="76"/>
      <c r="H22" s="76"/>
      <c r="I22" s="77"/>
      <c r="J22" s="77"/>
    </row>
    <row r="23" spans="1:3" s="90" customFormat="1" ht="12.75">
      <c r="A23" s="502" t="s">
        <v>116</v>
      </c>
      <c r="B23" s="503"/>
      <c r="C23" s="503"/>
    </row>
    <row r="24" spans="1:10" ht="15">
      <c r="A24" s="76"/>
      <c r="B24" s="76"/>
      <c r="C24" s="76"/>
      <c r="D24" s="76"/>
      <c r="E24" s="76"/>
      <c r="F24" s="76"/>
      <c r="G24" s="76"/>
      <c r="H24" s="76"/>
      <c r="I24" s="77"/>
      <c r="J24" s="77"/>
    </row>
    <row r="25" spans="1:10" ht="15">
      <c r="A25" s="76"/>
      <c r="B25" s="76"/>
      <c r="C25" s="76"/>
      <c r="D25" s="76"/>
      <c r="E25" s="76"/>
      <c r="F25" s="76"/>
      <c r="G25" s="76"/>
      <c r="H25" s="76"/>
      <c r="I25" s="77"/>
      <c r="J25" s="77"/>
    </row>
    <row r="26" spans="1:10" ht="15">
      <c r="A26" s="76"/>
      <c r="B26" s="76"/>
      <c r="C26" s="76"/>
      <c r="D26" s="76"/>
      <c r="E26" s="76"/>
      <c r="F26" s="76"/>
      <c r="G26" s="76"/>
      <c r="H26" s="76"/>
      <c r="I26" s="77"/>
      <c r="J26" s="77"/>
    </row>
    <row r="27" spans="1:10" ht="15">
      <c r="A27" s="76"/>
      <c r="B27" s="76"/>
      <c r="C27" s="76"/>
      <c r="D27" s="76"/>
      <c r="E27" s="76"/>
      <c r="F27" s="76"/>
      <c r="G27" s="76"/>
      <c r="H27" s="76"/>
      <c r="I27" s="77"/>
      <c r="J27" s="77"/>
    </row>
    <row r="28" spans="1:10" ht="15">
      <c r="A28" s="77"/>
      <c r="B28" s="77"/>
      <c r="C28" s="77"/>
      <c r="D28" s="77"/>
      <c r="E28" s="77"/>
      <c r="F28" s="77"/>
      <c r="G28" s="77"/>
      <c r="H28" s="77"/>
      <c r="I28" s="77"/>
      <c r="J28" s="77"/>
    </row>
    <row r="29" spans="1:10" ht="15">
      <c r="A29" s="77"/>
      <c r="B29" s="77"/>
      <c r="C29" s="77"/>
      <c r="D29" s="77"/>
      <c r="E29" s="77"/>
      <c r="F29" s="77"/>
      <c r="G29" s="77"/>
      <c r="H29" s="77"/>
      <c r="I29" s="77"/>
      <c r="J29" s="77"/>
    </row>
    <row r="30" spans="1:10" ht="15">
      <c r="A30" s="77"/>
      <c r="B30" s="77"/>
      <c r="C30" s="77"/>
      <c r="D30" s="77"/>
      <c r="E30" s="77"/>
      <c r="F30" s="77"/>
      <c r="G30" s="77"/>
      <c r="H30" s="77"/>
      <c r="I30" s="77"/>
      <c r="J30" s="77"/>
    </row>
    <row r="31" spans="1:10" ht="15">
      <c r="A31" s="77"/>
      <c r="B31" s="77"/>
      <c r="C31" s="77"/>
      <c r="D31" s="77"/>
      <c r="E31" s="77"/>
      <c r="F31" s="77"/>
      <c r="G31" s="77"/>
      <c r="H31" s="77"/>
      <c r="I31" s="77"/>
      <c r="J31" s="77"/>
    </row>
  </sheetData>
  <sheetProtection/>
  <mergeCells count="3">
    <mergeCell ref="A4:C4"/>
    <mergeCell ref="A5:C5"/>
    <mergeCell ref="A23:C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11"/>
  <sheetViews>
    <sheetView zoomScalePageLayoutView="0" workbookViewId="0" topLeftCell="A56">
      <selection activeCell="J73" sqref="J73"/>
    </sheetView>
  </sheetViews>
  <sheetFormatPr defaultColWidth="9.140625" defaultRowHeight="12.75"/>
  <cols>
    <col min="1" max="1" width="3.421875" style="3" customWidth="1"/>
    <col min="2" max="2" width="17.57421875" style="3" customWidth="1"/>
    <col min="3" max="3" width="12.28125" style="3" customWidth="1"/>
    <col min="4" max="4" width="9.8515625" style="3" customWidth="1"/>
    <col min="5" max="6" width="9.140625" style="131" customWidth="1"/>
    <col min="7" max="7" width="8.57421875" style="131" customWidth="1"/>
    <col min="8" max="8" width="7.7109375" style="131" customWidth="1"/>
    <col min="9" max="9" width="7.140625" style="131" customWidth="1"/>
    <col min="10" max="10" width="7.8515625" style="131" customWidth="1"/>
    <col min="11" max="11" width="7.7109375" style="3" customWidth="1"/>
    <col min="12" max="12" width="9.7109375" style="3" customWidth="1"/>
    <col min="13" max="13" width="8.28125" style="3" customWidth="1"/>
    <col min="14" max="14" width="6.57421875" style="3" customWidth="1"/>
    <col min="15" max="15" width="8.28125" style="3" customWidth="1"/>
    <col min="16" max="16" width="7.7109375" style="3" customWidth="1"/>
    <col min="17" max="17" width="6.8515625" style="3" customWidth="1"/>
    <col min="18" max="16384" width="9.140625" style="3" customWidth="1"/>
  </cols>
  <sheetData>
    <row r="1" spans="1:17" ht="12.75" hidden="1">
      <c r="A1" s="285"/>
      <c r="B1" s="285"/>
      <c r="C1" s="285"/>
      <c r="D1" s="286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</row>
    <row r="2" spans="1:17" ht="12.75" hidden="1">
      <c r="A2" s="285"/>
      <c r="B2" s="285"/>
      <c r="C2" s="285"/>
      <c r="D2" s="286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</row>
    <row r="3" spans="1:17" ht="12.75" hidden="1">
      <c r="A3" s="285"/>
      <c r="B3" s="285"/>
      <c r="C3" s="285"/>
      <c r="D3" s="286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</row>
    <row r="4" spans="1:17" ht="12.75" hidden="1">
      <c r="A4" s="516"/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</row>
    <row r="5" spans="1:17" ht="12.75" hidden="1">
      <c r="A5" s="285"/>
      <c r="B5" s="285"/>
      <c r="C5" s="285"/>
      <c r="D5" s="286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</row>
    <row r="6" spans="1:17" s="91" customFormat="1" ht="12.75" hidden="1">
      <c r="A6" s="517"/>
      <c r="B6" s="517"/>
      <c r="C6" s="518"/>
      <c r="D6" s="519"/>
      <c r="E6" s="506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  <c r="Q6" s="507"/>
    </row>
    <row r="7" spans="1:17" s="91" customFormat="1" ht="12.75" hidden="1">
      <c r="A7" s="517"/>
      <c r="B7" s="517"/>
      <c r="C7" s="518"/>
      <c r="D7" s="519"/>
      <c r="E7" s="506"/>
      <c r="F7" s="506"/>
      <c r="G7" s="506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17" s="91" customFormat="1" ht="12.75" hidden="1">
      <c r="A8" s="517"/>
      <c r="B8" s="517"/>
      <c r="C8" s="518"/>
      <c r="D8" s="519"/>
      <c r="E8" s="506"/>
      <c r="F8" s="506"/>
      <c r="G8" s="506"/>
      <c r="H8" s="506"/>
      <c r="I8" s="507"/>
      <c r="J8" s="507"/>
      <c r="K8" s="507"/>
      <c r="L8" s="507"/>
      <c r="M8" s="507"/>
      <c r="N8" s="507"/>
      <c r="O8" s="507"/>
      <c r="P8" s="507"/>
      <c r="Q8" s="507"/>
    </row>
    <row r="9" spans="1:17" s="91" customFormat="1" ht="12.75" hidden="1">
      <c r="A9" s="517"/>
      <c r="B9" s="517"/>
      <c r="C9" s="518"/>
      <c r="D9" s="519"/>
      <c r="E9" s="506"/>
      <c r="F9" s="506"/>
      <c r="G9" s="506"/>
      <c r="H9" s="506"/>
      <c r="I9" s="507"/>
      <c r="J9" s="507"/>
      <c r="K9" s="507"/>
      <c r="L9" s="507"/>
      <c r="M9" s="507"/>
      <c r="N9" s="507"/>
      <c r="O9" s="507"/>
      <c r="P9" s="507"/>
      <c r="Q9" s="507"/>
    </row>
    <row r="10" spans="1:17" s="91" customFormat="1" ht="12.75" hidden="1">
      <c r="A10" s="517"/>
      <c r="B10" s="517"/>
      <c r="C10" s="518"/>
      <c r="D10" s="519"/>
      <c r="E10" s="506"/>
      <c r="F10" s="506"/>
      <c r="G10" s="506"/>
      <c r="H10" s="506"/>
      <c r="I10" s="506"/>
      <c r="J10" s="507"/>
      <c r="K10" s="507"/>
      <c r="L10" s="507"/>
      <c r="M10" s="506"/>
      <c r="N10" s="506"/>
      <c r="O10" s="506"/>
      <c r="P10" s="506"/>
      <c r="Q10" s="506"/>
    </row>
    <row r="11" spans="1:17" ht="12.75" hidden="1">
      <c r="A11" s="517"/>
      <c r="B11" s="517"/>
      <c r="C11" s="518"/>
      <c r="D11" s="519"/>
      <c r="E11" s="506"/>
      <c r="F11" s="506"/>
      <c r="G11" s="506"/>
      <c r="H11" s="506"/>
      <c r="I11" s="506"/>
      <c r="J11" s="288"/>
      <c r="K11" s="288"/>
      <c r="L11" s="288"/>
      <c r="M11" s="506"/>
      <c r="N11" s="288"/>
      <c r="O11" s="288"/>
      <c r="P11" s="288"/>
      <c r="Q11" s="288"/>
    </row>
    <row r="12" spans="1:17" ht="12.75" hidden="1">
      <c r="A12" s="289"/>
      <c r="B12" s="289"/>
      <c r="C12" s="289"/>
      <c r="D12" s="290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</row>
    <row r="13" spans="1:17" ht="12.75" hidden="1">
      <c r="A13" s="292"/>
      <c r="B13" s="293"/>
      <c r="C13" s="508"/>
      <c r="D13" s="508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</row>
    <row r="14" spans="1:17" ht="12.75" hidden="1">
      <c r="A14" s="513"/>
      <c r="B14" s="295"/>
      <c r="C14" s="514"/>
      <c r="D14" s="515"/>
      <c r="E14" s="515"/>
      <c r="F14" s="515"/>
      <c r="G14" s="515"/>
      <c r="H14" s="515"/>
      <c r="I14" s="515"/>
      <c r="J14" s="515"/>
      <c r="K14" s="515"/>
      <c r="L14" s="515"/>
      <c r="M14" s="515"/>
      <c r="N14" s="515"/>
      <c r="O14" s="515"/>
      <c r="P14" s="515"/>
      <c r="Q14" s="515"/>
    </row>
    <row r="15" spans="1:17" ht="12.75" hidden="1">
      <c r="A15" s="513"/>
      <c r="B15" s="295"/>
      <c r="C15" s="515"/>
      <c r="D15" s="515"/>
      <c r="E15" s="515"/>
      <c r="F15" s="515"/>
      <c r="G15" s="515"/>
      <c r="H15" s="515"/>
      <c r="I15" s="515"/>
      <c r="J15" s="515"/>
      <c r="K15" s="515"/>
      <c r="L15" s="515"/>
      <c r="M15" s="515"/>
      <c r="N15" s="515"/>
      <c r="O15" s="515"/>
      <c r="P15" s="515"/>
      <c r="Q15" s="515"/>
    </row>
    <row r="16" spans="1:17" ht="12.75" hidden="1">
      <c r="A16" s="513"/>
      <c r="B16" s="295"/>
      <c r="C16" s="515"/>
      <c r="D16" s="515"/>
      <c r="E16" s="515"/>
      <c r="F16" s="515"/>
      <c r="G16" s="515"/>
      <c r="H16" s="515"/>
      <c r="I16" s="515"/>
      <c r="J16" s="515"/>
      <c r="K16" s="515"/>
      <c r="L16" s="515"/>
      <c r="M16" s="515"/>
      <c r="N16" s="515"/>
      <c r="O16" s="515"/>
      <c r="P16" s="515"/>
      <c r="Q16" s="515"/>
    </row>
    <row r="17" spans="1:17" ht="12.75" hidden="1">
      <c r="A17" s="513"/>
      <c r="B17" s="295"/>
      <c r="C17" s="515"/>
      <c r="D17" s="515"/>
      <c r="E17" s="515"/>
      <c r="F17" s="515"/>
      <c r="G17" s="515"/>
      <c r="H17" s="515"/>
      <c r="I17" s="515"/>
      <c r="J17" s="515"/>
      <c r="K17" s="515"/>
      <c r="L17" s="515"/>
      <c r="M17" s="515"/>
      <c r="N17" s="515"/>
      <c r="O17" s="515"/>
      <c r="P17" s="515"/>
      <c r="Q17" s="515"/>
    </row>
    <row r="18" spans="1:17" ht="12.75" hidden="1">
      <c r="A18" s="513"/>
      <c r="B18" s="295"/>
      <c r="C18" s="285"/>
      <c r="D18" s="286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</row>
    <row r="19" spans="1:17" ht="12.75" hidden="1">
      <c r="A19" s="513"/>
      <c r="B19" s="295"/>
      <c r="C19" s="296"/>
      <c r="D19" s="286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</row>
    <row r="20" spans="1:17" ht="12.75" hidden="1">
      <c r="A20" s="513"/>
      <c r="B20" s="295"/>
      <c r="C20" s="296"/>
      <c r="D20" s="297"/>
      <c r="E20" s="287"/>
      <c r="F20" s="287"/>
      <c r="G20" s="287"/>
      <c r="H20" s="298"/>
      <c r="I20" s="298"/>
      <c r="J20" s="298"/>
      <c r="K20" s="298"/>
      <c r="L20" s="298"/>
      <c r="M20" s="298"/>
      <c r="N20" s="298"/>
      <c r="O20" s="298"/>
      <c r="P20" s="298"/>
      <c r="Q20" s="298"/>
    </row>
    <row r="21" spans="1:17" ht="12.75" hidden="1">
      <c r="A21" s="513"/>
      <c r="B21" s="295"/>
      <c r="C21" s="296"/>
      <c r="D21" s="297"/>
      <c r="E21" s="287"/>
      <c r="F21" s="287"/>
      <c r="G21" s="287"/>
      <c r="H21" s="298"/>
      <c r="I21" s="298"/>
      <c r="J21" s="298"/>
      <c r="K21" s="298"/>
      <c r="L21" s="298"/>
      <c r="M21" s="298"/>
      <c r="N21" s="298"/>
      <c r="O21" s="298"/>
      <c r="P21" s="298"/>
      <c r="Q21" s="298"/>
    </row>
    <row r="22" spans="1:17" ht="12.75" hidden="1">
      <c r="A22" s="513"/>
      <c r="B22" s="295"/>
      <c r="C22" s="296"/>
      <c r="D22" s="297"/>
      <c r="E22" s="287"/>
      <c r="F22" s="287"/>
      <c r="G22" s="287"/>
      <c r="H22" s="298"/>
      <c r="I22" s="298"/>
      <c r="J22" s="298"/>
      <c r="K22" s="298"/>
      <c r="L22" s="298"/>
      <c r="M22" s="298"/>
      <c r="N22" s="298"/>
      <c r="O22" s="298"/>
      <c r="P22" s="298"/>
      <c r="Q22" s="298"/>
    </row>
    <row r="23" spans="1:17" ht="12.75" hidden="1">
      <c r="A23" s="513"/>
      <c r="B23" s="295"/>
      <c r="C23" s="514"/>
      <c r="D23" s="515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</row>
    <row r="24" spans="1:17" ht="12.75" hidden="1">
      <c r="A24" s="513"/>
      <c r="B24" s="295"/>
      <c r="C24" s="515"/>
      <c r="D24" s="515"/>
      <c r="E24" s="515"/>
      <c r="F24" s="515"/>
      <c r="G24" s="515"/>
      <c r="H24" s="515"/>
      <c r="I24" s="515"/>
      <c r="J24" s="515"/>
      <c r="K24" s="515"/>
      <c r="L24" s="515"/>
      <c r="M24" s="515"/>
      <c r="N24" s="515"/>
      <c r="O24" s="515"/>
      <c r="P24" s="515"/>
      <c r="Q24" s="515"/>
    </row>
    <row r="25" spans="1:17" ht="12.75" hidden="1">
      <c r="A25" s="513"/>
      <c r="B25" s="295"/>
      <c r="C25" s="515"/>
      <c r="D25" s="515"/>
      <c r="E25" s="515"/>
      <c r="F25" s="515"/>
      <c r="G25" s="515"/>
      <c r="H25" s="515"/>
      <c r="I25" s="515"/>
      <c r="J25" s="515"/>
      <c r="K25" s="515"/>
      <c r="L25" s="515"/>
      <c r="M25" s="515"/>
      <c r="N25" s="515"/>
      <c r="O25" s="515"/>
      <c r="P25" s="515"/>
      <c r="Q25" s="515"/>
    </row>
    <row r="26" spans="1:17" ht="12.75" hidden="1">
      <c r="A26" s="513"/>
      <c r="B26" s="295"/>
      <c r="C26" s="515"/>
      <c r="D26" s="515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</row>
    <row r="27" spans="1:17" ht="12.75" hidden="1">
      <c r="A27" s="513"/>
      <c r="B27" s="295"/>
      <c r="C27" s="285"/>
      <c r="D27" s="286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</row>
    <row r="28" spans="1:17" ht="12.75" hidden="1">
      <c r="A28" s="513"/>
      <c r="B28" s="295"/>
      <c r="C28" s="296"/>
      <c r="D28" s="286"/>
      <c r="E28" s="287"/>
      <c r="F28" s="287"/>
      <c r="G28" s="287"/>
      <c r="H28" s="298"/>
      <c r="I28" s="298"/>
      <c r="J28" s="298"/>
      <c r="K28" s="298"/>
      <c r="L28" s="298"/>
      <c r="M28" s="298"/>
      <c r="N28" s="298"/>
      <c r="O28" s="298"/>
      <c r="P28" s="298"/>
      <c r="Q28" s="298"/>
    </row>
    <row r="29" spans="1:17" ht="12.75" hidden="1">
      <c r="A29" s="513"/>
      <c r="B29" s="295"/>
      <c r="C29" s="296"/>
      <c r="D29" s="297"/>
      <c r="E29" s="287"/>
      <c r="F29" s="287"/>
      <c r="G29" s="287"/>
      <c r="H29" s="298"/>
      <c r="I29" s="298"/>
      <c r="J29" s="298"/>
      <c r="K29" s="298"/>
      <c r="L29" s="298"/>
      <c r="M29" s="298"/>
      <c r="N29" s="298"/>
      <c r="O29" s="298"/>
      <c r="P29" s="298"/>
      <c r="Q29" s="298"/>
    </row>
    <row r="30" spans="1:17" ht="12.75" hidden="1">
      <c r="A30" s="513"/>
      <c r="B30" s="295"/>
      <c r="C30" s="296"/>
      <c r="D30" s="297"/>
      <c r="E30" s="287"/>
      <c r="F30" s="287"/>
      <c r="G30" s="287"/>
      <c r="H30" s="298"/>
      <c r="I30" s="298"/>
      <c r="J30" s="298"/>
      <c r="K30" s="298"/>
      <c r="L30" s="298"/>
      <c r="M30" s="298"/>
      <c r="N30" s="298"/>
      <c r="O30" s="298"/>
      <c r="P30" s="298"/>
      <c r="Q30" s="298"/>
    </row>
    <row r="31" spans="1:17" ht="12.75" hidden="1">
      <c r="A31" s="513"/>
      <c r="B31" s="295"/>
      <c r="C31" s="296"/>
      <c r="D31" s="297"/>
      <c r="E31" s="287"/>
      <c r="F31" s="287"/>
      <c r="G31" s="287"/>
      <c r="H31" s="298"/>
      <c r="I31" s="298"/>
      <c r="J31" s="298"/>
      <c r="K31" s="298"/>
      <c r="L31" s="298"/>
      <c r="M31" s="298"/>
      <c r="N31" s="298"/>
      <c r="O31" s="298"/>
      <c r="P31" s="298"/>
      <c r="Q31" s="298"/>
    </row>
    <row r="32" spans="1:17" ht="12.75" hidden="1">
      <c r="A32" s="299"/>
      <c r="B32" s="295"/>
      <c r="C32" s="509"/>
      <c r="D32" s="509"/>
      <c r="E32" s="509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09"/>
      <c r="Q32" s="509"/>
    </row>
    <row r="33" spans="1:17" ht="12.75" hidden="1">
      <c r="A33" s="292"/>
      <c r="B33" s="293"/>
      <c r="C33" s="508"/>
      <c r="D33" s="508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</row>
    <row r="34" spans="1:17" ht="12.75" hidden="1">
      <c r="A34" s="513"/>
      <c r="B34" s="295"/>
      <c r="C34" s="514"/>
      <c r="D34" s="515"/>
      <c r="E34" s="515"/>
      <c r="F34" s="515"/>
      <c r="G34" s="515"/>
      <c r="H34" s="515"/>
      <c r="I34" s="515"/>
      <c r="J34" s="515"/>
      <c r="K34" s="515"/>
      <c r="L34" s="515"/>
      <c r="M34" s="515"/>
      <c r="N34" s="515"/>
      <c r="O34" s="515"/>
      <c r="P34" s="515"/>
      <c r="Q34" s="515"/>
    </row>
    <row r="35" spans="1:17" ht="12.75" hidden="1">
      <c r="A35" s="513"/>
      <c r="B35" s="295"/>
      <c r="C35" s="515"/>
      <c r="D35" s="515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5"/>
    </row>
    <row r="36" spans="1:17" ht="12.75" hidden="1">
      <c r="A36" s="513"/>
      <c r="B36" s="295"/>
      <c r="C36" s="515"/>
      <c r="D36" s="515"/>
      <c r="E36" s="515"/>
      <c r="F36" s="515"/>
      <c r="G36" s="515"/>
      <c r="H36" s="515"/>
      <c r="I36" s="515"/>
      <c r="J36" s="515"/>
      <c r="K36" s="515"/>
      <c r="L36" s="515"/>
      <c r="M36" s="515"/>
      <c r="N36" s="515"/>
      <c r="O36" s="515"/>
      <c r="P36" s="515"/>
      <c r="Q36" s="515"/>
    </row>
    <row r="37" spans="1:17" ht="12.75" hidden="1">
      <c r="A37" s="513"/>
      <c r="B37" s="295"/>
      <c r="C37" s="515"/>
      <c r="D37" s="515"/>
      <c r="E37" s="515"/>
      <c r="F37" s="515"/>
      <c r="G37" s="515"/>
      <c r="H37" s="515"/>
      <c r="I37" s="515"/>
      <c r="J37" s="515"/>
      <c r="K37" s="515"/>
      <c r="L37" s="515"/>
      <c r="M37" s="515"/>
      <c r="N37" s="515"/>
      <c r="O37" s="515"/>
      <c r="P37" s="515"/>
      <c r="Q37" s="515"/>
    </row>
    <row r="38" spans="1:17" ht="12.75" hidden="1">
      <c r="A38" s="513"/>
      <c r="B38" s="295"/>
      <c r="C38" s="285"/>
      <c r="D38" s="286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</row>
    <row r="39" spans="1:17" ht="12.75" hidden="1">
      <c r="A39" s="513"/>
      <c r="B39" s="295"/>
      <c r="C39" s="296"/>
      <c r="D39" s="297"/>
      <c r="E39" s="287"/>
      <c r="F39" s="287"/>
      <c r="G39" s="287"/>
      <c r="H39" s="298"/>
      <c r="I39" s="298"/>
      <c r="J39" s="298"/>
      <c r="K39" s="298"/>
      <c r="L39" s="298"/>
      <c r="M39" s="298"/>
      <c r="N39" s="298"/>
      <c r="O39" s="298"/>
      <c r="P39" s="298"/>
      <c r="Q39" s="298"/>
    </row>
    <row r="40" spans="1:17" ht="12.75" hidden="1">
      <c r="A40" s="513"/>
      <c r="B40" s="295"/>
      <c r="C40" s="296"/>
      <c r="D40" s="297"/>
      <c r="E40" s="287"/>
      <c r="F40" s="287"/>
      <c r="G40" s="287"/>
      <c r="H40" s="298"/>
      <c r="I40" s="298"/>
      <c r="J40" s="298"/>
      <c r="K40" s="298"/>
      <c r="L40" s="298"/>
      <c r="M40" s="298"/>
      <c r="N40" s="298"/>
      <c r="O40" s="298"/>
      <c r="P40" s="298"/>
      <c r="Q40" s="298"/>
    </row>
    <row r="41" spans="1:17" ht="12.75" hidden="1">
      <c r="A41" s="513"/>
      <c r="B41" s="295"/>
      <c r="C41" s="296"/>
      <c r="D41" s="297"/>
      <c r="E41" s="287"/>
      <c r="F41" s="287"/>
      <c r="G41" s="287"/>
      <c r="H41" s="298"/>
      <c r="I41" s="298"/>
      <c r="J41" s="298"/>
      <c r="K41" s="298"/>
      <c r="L41" s="298"/>
      <c r="M41" s="298"/>
      <c r="N41" s="298"/>
      <c r="O41" s="298"/>
      <c r="P41" s="298"/>
      <c r="Q41" s="298"/>
    </row>
    <row r="42" spans="1:17" ht="12.75" hidden="1">
      <c r="A42" s="513"/>
      <c r="B42" s="295"/>
      <c r="C42" s="296"/>
      <c r="D42" s="297"/>
      <c r="E42" s="287"/>
      <c r="F42" s="287"/>
      <c r="G42" s="287"/>
      <c r="H42" s="298"/>
      <c r="I42" s="298"/>
      <c r="J42" s="298"/>
      <c r="K42" s="298"/>
      <c r="L42" s="298"/>
      <c r="M42" s="298"/>
      <c r="N42" s="298"/>
      <c r="O42" s="298"/>
      <c r="P42" s="298"/>
      <c r="Q42" s="298"/>
    </row>
    <row r="43" spans="1:17" ht="12.75" hidden="1">
      <c r="A43" s="299"/>
      <c r="B43" s="295"/>
      <c r="C43" s="509"/>
      <c r="D43" s="509"/>
      <c r="E43" s="509"/>
      <c r="F43" s="509"/>
      <c r="G43" s="509"/>
      <c r="H43" s="509"/>
      <c r="I43" s="509"/>
      <c r="J43" s="509"/>
      <c r="K43" s="509"/>
      <c r="L43" s="509"/>
      <c r="M43" s="509"/>
      <c r="N43" s="509"/>
      <c r="O43" s="509"/>
      <c r="P43" s="509"/>
      <c r="Q43" s="509"/>
    </row>
    <row r="44" spans="1:17" ht="12.75" hidden="1">
      <c r="A44" s="513"/>
      <c r="B44" s="295"/>
      <c r="C44" s="514"/>
      <c r="D44" s="515"/>
      <c r="E44" s="515"/>
      <c r="F44" s="515"/>
      <c r="G44" s="515"/>
      <c r="H44" s="515"/>
      <c r="I44" s="515"/>
      <c r="J44" s="515"/>
      <c r="K44" s="515"/>
      <c r="L44" s="515"/>
      <c r="M44" s="515"/>
      <c r="N44" s="515"/>
      <c r="O44" s="515"/>
      <c r="P44" s="515"/>
      <c r="Q44" s="515"/>
    </row>
    <row r="45" spans="1:17" ht="12.75" hidden="1">
      <c r="A45" s="513"/>
      <c r="B45" s="295"/>
      <c r="C45" s="515"/>
      <c r="D45" s="515"/>
      <c r="E45" s="515"/>
      <c r="F45" s="515"/>
      <c r="G45" s="515"/>
      <c r="H45" s="515"/>
      <c r="I45" s="515"/>
      <c r="J45" s="515"/>
      <c r="K45" s="515"/>
      <c r="L45" s="515"/>
      <c r="M45" s="515"/>
      <c r="N45" s="515"/>
      <c r="O45" s="515"/>
      <c r="P45" s="515"/>
      <c r="Q45" s="515"/>
    </row>
    <row r="46" spans="1:17" ht="12.75" hidden="1">
      <c r="A46" s="513"/>
      <c r="B46" s="295"/>
      <c r="C46" s="515"/>
      <c r="D46" s="515"/>
      <c r="E46" s="515"/>
      <c r="F46" s="515"/>
      <c r="G46" s="515"/>
      <c r="H46" s="515"/>
      <c r="I46" s="515"/>
      <c r="J46" s="515"/>
      <c r="K46" s="515"/>
      <c r="L46" s="515"/>
      <c r="M46" s="515"/>
      <c r="N46" s="515"/>
      <c r="O46" s="515"/>
      <c r="P46" s="515"/>
      <c r="Q46" s="515"/>
    </row>
    <row r="47" spans="1:17" ht="12.75" hidden="1">
      <c r="A47" s="513"/>
      <c r="B47" s="295"/>
      <c r="C47" s="515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515"/>
      <c r="Q47" s="515"/>
    </row>
    <row r="48" spans="1:17" ht="12.75" hidden="1">
      <c r="A48" s="513"/>
      <c r="B48" s="295"/>
      <c r="C48" s="285"/>
      <c r="D48" s="286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</row>
    <row r="49" spans="1:17" ht="12.75" hidden="1">
      <c r="A49" s="513"/>
      <c r="B49" s="295"/>
      <c r="C49" s="296"/>
      <c r="D49" s="297"/>
      <c r="E49" s="287"/>
      <c r="F49" s="287"/>
      <c r="G49" s="287"/>
      <c r="H49" s="298"/>
      <c r="I49" s="298"/>
      <c r="J49" s="298"/>
      <c r="K49" s="298"/>
      <c r="L49" s="298"/>
      <c r="M49" s="298"/>
      <c r="N49" s="298"/>
      <c r="O49" s="298"/>
      <c r="P49" s="298"/>
      <c r="Q49" s="298"/>
    </row>
    <row r="50" spans="1:17" ht="12.75" hidden="1">
      <c r="A50" s="513"/>
      <c r="B50" s="295"/>
      <c r="C50" s="296"/>
      <c r="D50" s="297"/>
      <c r="E50" s="287"/>
      <c r="F50" s="287"/>
      <c r="G50" s="287"/>
      <c r="H50" s="298"/>
      <c r="I50" s="298"/>
      <c r="J50" s="298"/>
      <c r="K50" s="298"/>
      <c r="L50" s="298"/>
      <c r="M50" s="298"/>
      <c r="N50" s="298"/>
      <c r="O50" s="298"/>
      <c r="P50" s="298"/>
      <c r="Q50" s="298"/>
    </row>
    <row r="51" spans="1:17" ht="12.75" hidden="1">
      <c r="A51" s="513"/>
      <c r="B51" s="295"/>
      <c r="C51" s="296"/>
      <c r="D51" s="297"/>
      <c r="E51" s="287"/>
      <c r="F51" s="287"/>
      <c r="G51" s="287"/>
      <c r="H51" s="298"/>
      <c r="I51" s="298"/>
      <c r="J51" s="298"/>
      <c r="K51" s="298"/>
      <c r="L51" s="298"/>
      <c r="M51" s="298"/>
      <c r="N51" s="298"/>
      <c r="O51" s="298"/>
      <c r="P51" s="298"/>
      <c r="Q51" s="298"/>
    </row>
    <row r="52" spans="1:17" ht="12.75" hidden="1">
      <c r="A52" s="513"/>
      <c r="B52" s="295"/>
      <c r="C52" s="296"/>
      <c r="D52" s="297"/>
      <c r="E52" s="287"/>
      <c r="F52" s="287"/>
      <c r="G52" s="287"/>
      <c r="H52" s="298"/>
      <c r="I52" s="298"/>
      <c r="J52" s="298"/>
      <c r="K52" s="298"/>
      <c r="L52" s="298"/>
      <c r="M52" s="298"/>
      <c r="N52" s="298"/>
      <c r="O52" s="298"/>
      <c r="P52" s="298"/>
      <c r="Q52" s="298"/>
    </row>
    <row r="53" spans="1:17" ht="12.75" hidden="1">
      <c r="A53" s="520"/>
      <c r="B53" s="520"/>
      <c r="C53" s="508"/>
      <c r="D53" s="508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</row>
    <row r="54" spans="1:17" ht="12.75" hidden="1">
      <c r="A54" s="285"/>
      <c r="B54" s="285"/>
      <c r="C54" s="285"/>
      <c r="D54" s="286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</row>
    <row r="55" spans="1:17" ht="12.75" hidden="1">
      <c r="A55" s="510"/>
      <c r="B55" s="510"/>
      <c r="C55" s="510"/>
      <c r="D55" s="510"/>
      <c r="E55" s="510"/>
      <c r="F55" s="510"/>
      <c r="G55" s="510"/>
      <c r="H55" s="510"/>
      <c r="I55" s="510"/>
      <c r="J55" s="510"/>
      <c r="K55" s="218"/>
      <c r="L55" s="218"/>
      <c r="M55" s="218"/>
      <c r="N55" s="218"/>
      <c r="O55" s="218"/>
      <c r="P55" s="218"/>
      <c r="Q55" s="218"/>
    </row>
    <row r="56" spans="1:17" ht="12.75">
      <c r="A56" s="94"/>
      <c r="B56" s="94"/>
      <c r="C56" s="94"/>
      <c r="D56" s="227"/>
      <c r="E56" s="218"/>
      <c r="F56" s="218"/>
      <c r="G56" s="218"/>
      <c r="H56" s="218" t="s">
        <v>413</v>
      </c>
      <c r="I56" s="218"/>
      <c r="J56" s="218"/>
      <c r="K56" s="218"/>
      <c r="L56" s="218"/>
      <c r="M56" s="218"/>
      <c r="N56" s="218"/>
      <c r="O56" s="218"/>
      <c r="P56" s="218"/>
      <c r="Q56" s="218"/>
    </row>
    <row r="57" spans="1:17" ht="12.75">
      <c r="A57" s="94"/>
      <c r="B57" s="94"/>
      <c r="C57" s="94"/>
      <c r="D57" s="227"/>
      <c r="E57" s="218"/>
      <c r="F57" s="218"/>
      <c r="G57" s="218"/>
      <c r="H57" s="218"/>
      <c r="I57" s="218"/>
      <c r="J57" s="218"/>
      <c r="K57" s="218"/>
      <c r="L57" s="218"/>
      <c r="M57" s="218"/>
      <c r="N57" s="218" t="s">
        <v>396</v>
      </c>
      <c r="O57" s="218"/>
      <c r="P57" s="218"/>
      <c r="Q57" s="218"/>
    </row>
    <row r="58" spans="1:17" ht="12.75">
      <c r="A58" s="94"/>
      <c r="B58" s="94"/>
      <c r="C58" s="94"/>
      <c r="D58" s="227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</row>
    <row r="59" spans="1:17" ht="12.75">
      <c r="A59" s="511" t="s">
        <v>176</v>
      </c>
      <c r="B59" s="511"/>
      <c r="C59" s="511"/>
      <c r="D59" s="511"/>
      <c r="E59" s="511"/>
      <c r="F59" s="511"/>
      <c r="G59" s="511"/>
      <c r="H59" s="511"/>
      <c r="I59" s="511"/>
      <c r="J59" s="511"/>
      <c r="K59" s="511"/>
      <c r="L59" s="511"/>
      <c r="M59" s="511"/>
      <c r="N59" s="511"/>
      <c r="O59" s="511"/>
      <c r="P59" s="511"/>
      <c r="Q59" s="511"/>
    </row>
    <row r="60" spans="1:17" ht="12.75">
      <c r="A60" s="94"/>
      <c r="B60" s="94"/>
      <c r="C60" s="94"/>
      <c r="D60" s="227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</row>
    <row r="61" spans="1:17" ht="12.75">
      <c r="A61" s="512" t="s">
        <v>35</v>
      </c>
      <c r="B61" s="512" t="s">
        <v>140</v>
      </c>
      <c r="C61" s="521" t="s">
        <v>141</v>
      </c>
      <c r="D61" s="522" t="s">
        <v>410</v>
      </c>
      <c r="E61" s="505" t="s">
        <v>142</v>
      </c>
      <c r="F61" s="504" t="s">
        <v>11</v>
      </c>
      <c r="G61" s="504"/>
      <c r="H61" s="504" t="s">
        <v>120</v>
      </c>
      <c r="I61" s="504"/>
      <c r="J61" s="504"/>
      <c r="K61" s="504"/>
      <c r="L61" s="504"/>
      <c r="M61" s="504"/>
      <c r="N61" s="504"/>
      <c r="O61" s="504"/>
      <c r="P61" s="504"/>
      <c r="Q61" s="504"/>
    </row>
    <row r="62" spans="1:17" ht="12.75">
      <c r="A62" s="512"/>
      <c r="B62" s="512"/>
      <c r="C62" s="521"/>
      <c r="D62" s="522"/>
      <c r="E62" s="505"/>
      <c r="F62" s="505" t="s">
        <v>143</v>
      </c>
      <c r="G62" s="505" t="s">
        <v>144</v>
      </c>
      <c r="H62" s="504" t="s">
        <v>133</v>
      </c>
      <c r="I62" s="504"/>
      <c r="J62" s="504"/>
      <c r="K62" s="504"/>
      <c r="L62" s="504"/>
      <c r="M62" s="504"/>
      <c r="N62" s="504"/>
      <c r="O62" s="504"/>
      <c r="P62" s="504"/>
      <c r="Q62" s="504"/>
    </row>
    <row r="63" spans="1:17" ht="12.75">
      <c r="A63" s="512"/>
      <c r="B63" s="512"/>
      <c r="C63" s="521"/>
      <c r="D63" s="522"/>
      <c r="E63" s="505"/>
      <c r="F63" s="505"/>
      <c r="G63" s="505"/>
      <c r="H63" s="505" t="s">
        <v>145</v>
      </c>
      <c r="I63" s="504" t="s">
        <v>78</v>
      </c>
      <c r="J63" s="504"/>
      <c r="K63" s="504"/>
      <c r="L63" s="504"/>
      <c r="M63" s="504"/>
      <c r="N63" s="504"/>
      <c r="O63" s="504"/>
      <c r="P63" s="504"/>
      <c r="Q63" s="504"/>
    </row>
    <row r="64" spans="1:17" ht="12.75">
      <c r="A64" s="512"/>
      <c r="B64" s="512"/>
      <c r="C64" s="521"/>
      <c r="D64" s="522"/>
      <c r="E64" s="505"/>
      <c r="F64" s="505"/>
      <c r="G64" s="505"/>
      <c r="H64" s="505"/>
      <c r="I64" s="504" t="s">
        <v>146</v>
      </c>
      <c r="J64" s="504"/>
      <c r="K64" s="504"/>
      <c r="L64" s="504"/>
      <c r="M64" s="504" t="s">
        <v>147</v>
      </c>
      <c r="N64" s="504"/>
      <c r="O64" s="504"/>
      <c r="P64" s="504"/>
      <c r="Q64" s="504"/>
    </row>
    <row r="65" spans="1:17" ht="12.75">
      <c r="A65" s="512"/>
      <c r="B65" s="512"/>
      <c r="C65" s="521"/>
      <c r="D65" s="522"/>
      <c r="E65" s="505"/>
      <c r="F65" s="505"/>
      <c r="G65" s="505"/>
      <c r="H65" s="505"/>
      <c r="I65" s="505" t="s">
        <v>148</v>
      </c>
      <c r="J65" s="504" t="s">
        <v>149</v>
      </c>
      <c r="K65" s="504"/>
      <c r="L65" s="504"/>
      <c r="M65" s="505" t="s">
        <v>150</v>
      </c>
      <c r="N65" s="505" t="s">
        <v>149</v>
      </c>
      <c r="O65" s="505"/>
      <c r="P65" s="505"/>
      <c r="Q65" s="505"/>
    </row>
    <row r="66" spans="1:17" ht="45">
      <c r="A66" s="512"/>
      <c r="B66" s="512"/>
      <c r="C66" s="521"/>
      <c r="D66" s="522"/>
      <c r="E66" s="505"/>
      <c r="F66" s="505"/>
      <c r="G66" s="505"/>
      <c r="H66" s="505"/>
      <c r="I66" s="505"/>
      <c r="J66" s="219" t="s">
        <v>151</v>
      </c>
      <c r="K66" s="219" t="s">
        <v>152</v>
      </c>
      <c r="L66" s="219" t="s">
        <v>153</v>
      </c>
      <c r="M66" s="505"/>
      <c r="N66" s="219" t="s">
        <v>154</v>
      </c>
      <c r="O66" s="219" t="s">
        <v>155</v>
      </c>
      <c r="P66" s="219" t="s">
        <v>152</v>
      </c>
      <c r="Q66" s="219" t="s">
        <v>156</v>
      </c>
    </row>
    <row r="67" spans="1:17" ht="12.75">
      <c r="A67" s="95">
        <v>1</v>
      </c>
      <c r="B67" s="95">
        <v>2</v>
      </c>
      <c r="C67" s="95">
        <v>3</v>
      </c>
      <c r="D67" s="228">
        <v>4</v>
      </c>
      <c r="E67" s="220">
        <v>5</v>
      </c>
      <c r="F67" s="220">
        <v>6</v>
      </c>
      <c r="G67" s="220">
        <v>7</v>
      </c>
      <c r="H67" s="220">
        <v>8</v>
      </c>
      <c r="I67" s="220">
        <v>9</v>
      </c>
      <c r="J67" s="220">
        <v>10</v>
      </c>
      <c r="K67" s="220">
        <v>11</v>
      </c>
      <c r="L67" s="220">
        <v>12</v>
      </c>
      <c r="M67" s="220">
        <v>13</v>
      </c>
      <c r="N67" s="220">
        <v>14</v>
      </c>
      <c r="O67" s="220">
        <v>15</v>
      </c>
      <c r="P67" s="220">
        <v>16</v>
      </c>
      <c r="Q67" s="220">
        <v>17</v>
      </c>
    </row>
    <row r="68" spans="1:17" ht="12.75">
      <c r="A68" s="96">
        <v>1</v>
      </c>
      <c r="B68" s="97" t="s">
        <v>157</v>
      </c>
      <c r="C68" s="538" t="s">
        <v>104</v>
      </c>
      <c r="D68" s="539"/>
      <c r="E68" s="221">
        <f>E73+E82</f>
        <v>5023135</v>
      </c>
      <c r="F68" s="221">
        <f aca="true" t="shared" si="0" ref="F68:Q68">F73+F82</f>
        <v>2348426</v>
      </c>
      <c r="G68" s="221">
        <f t="shared" si="0"/>
        <v>2674709</v>
      </c>
      <c r="H68" s="221">
        <f t="shared" si="0"/>
        <v>2355158</v>
      </c>
      <c r="I68" s="221">
        <f t="shared" si="0"/>
        <v>854269</v>
      </c>
      <c r="J68" s="221">
        <f t="shared" si="0"/>
        <v>0</v>
      </c>
      <c r="K68" s="221">
        <f t="shared" si="0"/>
        <v>0</v>
      </c>
      <c r="L68" s="221">
        <f t="shared" si="0"/>
        <v>854269</v>
      </c>
      <c r="M68" s="221">
        <f t="shared" si="0"/>
        <v>1500889</v>
      </c>
      <c r="N68" s="221">
        <f t="shared" si="0"/>
        <v>796597</v>
      </c>
      <c r="O68" s="221">
        <f t="shared" si="0"/>
        <v>704292</v>
      </c>
      <c r="P68" s="221">
        <f t="shared" si="0"/>
        <v>0</v>
      </c>
      <c r="Q68" s="221">
        <f t="shared" si="0"/>
        <v>0</v>
      </c>
    </row>
    <row r="69" spans="1:17" ht="12.75">
      <c r="A69" s="528" t="s">
        <v>158</v>
      </c>
      <c r="B69" s="99" t="s">
        <v>159</v>
      </c>
      <c r="C69" s="529" t="s">
        <v>377</v>
      </c>
      <c r="D69" s="530"/>
      <c r="E69" s="530"/>
      <c r="F69" s="530"/>
      <c r="G69" s="530"/>
      <c r="H69" s="530"/>
      <c r="I69" s="530"/>
      <c r="J69" s="530"/>
      <c r="K69" s="530"/>
      <c r="L69" s="530"/>
      <c r="M69" s="530"/>
      <c r="N69" s="530"/>
      <c r="O69" s="530"/>
      <c r="P69" s="530"/>
      <c r="Q69" s="531"/>
    </row>
    <row r="70" spans="1:17" ht="12.75">
      <c r="A70" s="528"/>
      <c r="B70" s="99" t="s">
        <v>160</v>
      </c>
      <c r="C70" s="532"/>
      <c r="D70" s="533"/>
      <c r="E70" s="533"/>
      <c r="F70" s="533"/>
      <c r="G70" s="533"/>
      <c r="H70" s="533"/>
      <c r="I70" s="533"/>
      <c r="J70" s="533"/>
      <c r="K70" s="533"/>
      <c r="L70" s="533"/>
      <c r="M70" s="533"/>
      <c r="N70" s="533"/>
      <c r="O70" s="533"/>
      <c r="P70" s="533"/>
      <c r="Q70" s="534"/>
    </row>
    <row r="71" spans="1:17" ht="12.75">
      <c r="A71" s="528"/>
      <c r="B71" s="99" t="s">
        <v>161</v>
      </c>
      <c r="C71" s="532"/>
      <c r="D71" s="533"/>
      <c r="E71" s="533"/>
      <c r="F71" s="533"/>
      <c r="G71" s="533"/>
      <c r="H71" s="533"/>
      <c r="I71" s="533"/>
      <c r="J71" s="533"/>
      <c r="K71" s="533"/>
      <c r="L71" s="533"/>
      <c r="M71" s="533"/>
      <c r="N71" s="533"/>
      <c r="O71" s="533"/>
      <c r="P71" s="533"/>
      <c r="Q71" s="534"/>
    </row>
    <row r="72" spans="1:17" ht="12.75">
      <c r="A72" s="528"/>
      <c r="B72" s="99" t="s">
        <v>162</v>
      </c>
      <c r="C72" s="535"/>
      <c r="D72" s="536"/>
      <c r="E72" s="536"/>
      <c r="F72" s="536"/>
      <c r="G72" s="536"/>
      <c r="H72" s="536"/>
      <c r="I72" s="536"/>
      <c r="J72" s="536"/>
      <c r="K72" s="536"/>
      <c r="L72" s="536"/>
      <c r="M72" s="536"/>
      <c r="N72" s="536"/>
      <c r="O72" s="536"/>
      <c r="P72" s="536"/>
      <c r="Q72" s="537"/>
    </row>
    <row r="73" spans="1:17" ht="12.75">
      <c r="A73" s="528"/>
      <c r="B73" s="99" t="s">
        <v>163</v>
      </c>
      <c r="C73" s="100"/>
      <c r="D73" s="229" t="s">
        <v>378</v>
      </c>
      <c r="E73" s="222">
        <v>798000</v>
      </c>
      <c r="F73" s="222">
        <v>470931</v>
      </c>
      <c r="G73" s="222">
        <v>327069</v>
      </c>
      <c r="H73" s="222">
        <v>798000</v>
      </c>
      <c r="I73" s="222">
        <v>470931</v>
      </c>
      <c r="J73" s="222">
        <v>0</v>
      </c>
      <c r="K73" s="222">
        <v>0</v>
      </c>
      <c r="L73" s="222">
        <v>470931</v>
      </c>
      <c r="M73" s="222">
        <v>327069</v>
      </c>
      <c r="N73" s="222">
        <v>327069</v>
      </c>
      <c r="O73" s="222">
        <v>0</v>
      </c>
      <c r="P73" s="222">
        <v>0</v>
      </c>
      <c r="Q73" s="222">
        <v>0</v>
      </c>
    </row>
    <row r="74" spans="1:17" ht="12.75">
      <c r="A74" s="528"/>
      <c r="B74" s="99" t="s">
        <v>407</v>
      </c>
      <c r="C74" s="101"/>
      <c r="D74" s="229" t="s">
        <v>378</v>
      </c>
      <c r="E74" s="222">
        <v>798000</v>
      </c>
      <c r="F74" s="222">
        <v>470931</v>
      </c>
      <c r="G74" s="222">
        <v>327069</v>
      </c>
      <c r="H74" s="222">
        <v>798000</v>
      </c>
      <c r="I74" s="222">
        <v>470931</v>
      </c>
      <c r="J74" s="222">
        <v>0</v>
      </c>
      <c r="K74" s="222">
        <v>0</v>
      </c>
      <c r="L74" s="222">
        <v>470931</v>
      </c>
      <c r="M74" s="222">
        <v>327069</v>
      </c>
      <c r="N74" s="222">
        <v>327069</v>
      </c>
      <c r="O74" s="222">
        <v>0</v>
      </c>
      <c r="P74" s="222">
        <v>0</v>
      </c>
      <c r="Q74" s="222">
        <v>0</v>
      </c>
    </row>
    <row r="75" spans="1:17" ht="12.75" hidden="1">
      <c r="A75" s="528"/>
      <c r="B75" s="99" t="s">
        <v>133</v>
      </c>
      <c r="C75" s="101"/>
      <c r="D75" s="230"/>
      <c r="E75" s="222"/>
      <c r="F75" s="222"/>
      <c r="G75" s="222"/>
      <c r="H75" s="223"/>
      <c r="I75" s="223"/>
      <c r="J75" s="223"/>
      <c r="K75" s="223"/>
      <c r="L75" s="223"/>
      <c r="M75" s="223"/>
      <c r="N75" s="223"/>
      <c r="O75" s="223"/>
      <c r="P75" s="223"/>
      <c r="Q75" s="223"/>
    </row>
    <row r="76" spans="1:17" ht="12.75" hidden="1">
      <c r="A76" s="528"/>
      <c r="B76" s="99" t="s">
        <v>139</v>
      </c>
      <c r="C76" s="101"/>
      <c r="D76" s="230"/>
      <c r="E76" s="222"/>
      <c r="F76" s="222"/>
      <c r="G76" s="222"/>
      <c r="H76" s="223"/>
      <c r="I76" s="223"/>
      <c r="J76" s="223"/>
      <c r="K76" s="223"/>
      <c r="L76" s="223"/>
      <c r="M76" s="223"/>
      <c r="N76" s="223"/>
      <c r="O76" s="223"/>
      <c r="P76" s="223"/>
      <c r="Q76" s="223"/>
    </row>
    <row r="77" spans="1:17" ht="12.75" hidden="1">
      <c r="A77" s="528"/>
      <c r="B77" s="99" t="s">
        <v>174</v>
      </c>
      <c r="C77" s="101"/>
      <c r="D77" s="230"/>
      <c r="E77" s="222"/>
      <c r="F77" s="222"/>
      <c r="G77" s="222"/>
      <c r="H77" s="223"/>
      <c r="I77" s="223"/>
      <c r="J77" s="223"/>
      <c r="K77" s="223"/>
      <c r="L77" s="223"/>
      <c r="M77" s="223"/>
      <c r="N77" s="223"/>
      <c r="O77" s="223"/>
      <c r="P77" s="223"/>
      <c r="Q77" s="223"/>
    </row>
    <row r="78" spans="1:17" ht="12.75">
      <c r="A78" s="528" t="s">
        <v>164</v>
      </c>
      <c r="B78" s="99" t="s">
        <v>159</v>
      </c>
      <c r="C78" s="529" t="s">
        <v>408</v>
      </c>
      <c r="D78" s="530"/>
      <c r="E78" s="530"/>
      <c r="F78" s="530"/>
      <c r="G78" s="530"/>
      <c r="H78" s="530"/>
      <c r="I78" s="530"/>
      <c r="J78" s="530"/>
      <c r="K78" s="530"/>
      <c r="L78" s="530"/>
      <c r="M78" s="530"/>
      <c r="N78" s="530"/>
      <c r="O78" s="530"/>
      <c r="P78" s="530"/>
      <c r="Q78" s="531"/>
    </row>
    <row r="79" spans="1:17" ht="12.75">
      <c r="A79" s="528"/>
      <c r="B79" s="99" t="s">
        <v>160</v>
      </c>
      <c r="C79" s="532"/>
      <c r="D79" s="533"/>
      <c r="E79" s="533"/>
      <c r="F79" s="533"/>
      <c r="G79" s="533"/>
      <c r="H79" s="533"/>
      <c r="I79" s="533"/>
      <c r="J79" s="533"/>
      <c r="K79" s="533"/>
      <c r="L79" s="533"/>
      <c r="M79" s="533"/>
      <c r="N79" s="533"/>
      <c r="O79" s="533"/>
      <c r="P79" s="533"/>
      <c r="Q79" s="534"/>
    </row>
    <row r="80" spans="1:17" ht="12.75">
      <c r="A80" s="528"/>
      <c r="B80" s="99" t="s">
        <v>161</v>
      </c>
      <c r="C80" s="532"/>
      <c r="D80" s="533"/>
      <c r="E80" s="533"/>
      <c r="F80" s="533"/>
      <c r="G80" s="533"/>
      <c r="H80" s="533"/>
      <c r="I80" s="533"/>
      <c r="J80" s="533"/>
      <c r="K80" s="533"/>
      <c r="L80" s="533"/>
      <c r="M80" s="533"/>
      <c r="N80" s="533"/>
      <c r="O80" s="533"/>
      <c r="P80" s="533"/>
      <c r="Q80" s="534"/>
    </row>
    <row r="81" spans="1:17" ht="12.75">
      <c r="A81" s="528"/>
      <c r="B81" s="99" t="s">
        <v>162</v>
      </c>
      <c r="C81" s="535"/>
      <c r="D81" s="536"/>
      <c r="E81" s="536"/>
      <c r="F81" s="536"/>
      <c r="G81" s="536"/>
      <c r="H81" s="536"/>
      <c r="I81" s="536"/>
      <c r="J81" s="536"/>
      <c r="K81" s="536"/>
      <c r="L81" s="536"/>
      <c r="M81" s="536"/>
      <c r="N81" s="536"/>
      <c r="O81" s="536"/>
      <c r="P81" s="536"/>
      <c r="Q81" s="537"/>
    </row>
    <row r="82" spans="1:17" ht="12.75">
      <c r="A82" s="528"/>
      <c r="B82" s="99" t="s">
        <v>163</v>
      </c>
      <c r="C82" s="100"/>
      <c r="D82" s="229" t="s">
        <v>409</v>
      </c>
      <c r="E82" s="222">
        <f>F82+G82</f>
        <v>4225135</v>
      </c>
      <c r="F82" s="222">
        <v>1877495</v>
      </c>
      <c r="G82" s="222">
        <v>2347640</v>
      </c>
      <c r="H82" s="222">
        <f>H83</f>
        <v>1557158</v>
      </c>
      <c r="I82" s="222">
        <f aca="true" t="shared" si="1" ref="I82:Q82">I83</f>
        <v>383338</v>
      </c>
      <c r="J82" s="222">
        <f t="shared" si="1"/>
        <v>0</v>
      </c>
      <c r="K82" s="222">
        <f t="shared" si="1"/>
        <v>0</v>
      </c>
      <c r="L82" s="222">
        <f t="shared" si="1"/>
        <v>383338</v>
      </c>
      <c r="M82" s="222">
        <f t="shared" si="1"/>
        <v>1173820</v>
      </c>
      <c r="N82" s="222">
        <f t="shared" si="1"/>
        <v>469528</v>
      </c>
      <c r="O82" s="222">
        <f t="shared" si="1"/>
        <v>704292</v>
      </c>
      <c r="P82" s="222">
        <f t="shared" si="1"/>
        <v>0</v>
      </c>
      <c r="Q82" s="222">
        <f t="shared" si="1"/>
        <v>0</v>
      </c>
    </row>
    <row r="83" spans="1:17" ht="12.75">
      <c r="A83" s="528"/>
      <c r="B83" s="99" t="s">
        <v>407</v>
      </c>
      <c r="C83" s="101"/>
      <c r="D83" s="229" t="s">
        <v>409</v>
      </c>
      <c r="E83" s="222">
        <f>F83+G83</f>
        <v>1557158</v>
      </c>
      <c r="F83" s="222">
        <f>I83</f>
        <v>383338</v>
      </c>
      <c r="G83" s="222">
        <f>M83</f>
        <v>1173820</v>
      </c>
      <c r="H83" s="223">
        <f>I83+M83</f>
        <v>1557158</v>
      </c>
      <c r="I83" s="223">
        <f>J83+K83+L83</f>
        <v>383338</v>
      </c>
      <c r="J83" s="223">
        <v>0</v>
      </c>
      <c r="K83" s="223">
        <v>0</v>
      </c>
      <c r="L83" s="223">
        <v>383338</v>
      </c>
      <c r="M83" s="223">
        <f>N83+O83+P83+Q83</f>
        <v>1173820</v>
      </c>
      <c r="N83" s="223">
        <v>469528</v>
      </c>
      <c r="O83" s="223">
        <v>704292</v>
      </c>
      <c r="P83" s="223">
        <v>0</v>
      </c>
      <c r="Q83" s="223">
        <v>0</v>
      </c>
    </row>
    <row r="84" spans="1:17" ht="12.75" hidden="1">
      <c r="A84" s="528"/>
      <c r="B84" s="99" t="s">
        <v>133</v>
      </c>
      <c r="C84" s="101"/>
      <c r="D84" s="230"/>
      <c r="E84" s="222"/>
      <c r="F84" s="222"/>
      <c r="G84" s="222"/>
      <c r="H84" s="223"/>
      <c r="I84" s="223"/>
      <c r="J84" s="223"/>
      <c r="K84" s="223"/>
      <c r="L84" s="223"/>
      <c r="M84" s="223"/>
      <c r="N84" s="223"/>
      <c r="O84" s="223"/>
      <c r="P84" s="223"/>
      <c r="Q84" s="223"/>
    </row>
    <row r="85" spans="1:17" ht="12.75" hidden="1">
      <c r="A85" s="528"/>
      <c r="B85" s="99" t="s">
        <v>139</v>
      </c>
      <c r="C85" s="101"/>
      <c r="D85" s="230"/>
      <c r="E85" s="222"/>
      <c r="F85" s="222"/>
      <c r="G85" s="222"/>
      <c r="H85" s="223"/>
      <c r="I85" s="223"/>
      <c r="J85" s="223"/>
      <c r="K85" s="223"/>
      <c r="L85" s="223"/>
      <c r="M85" s="223"/>
      <c r="N85" s="223"/>
      <c r="O85" s="223"/>
      <c r="P85" s="223"/>
      <c r="Q85" s="223"/>
    </row>
    <row r="86" spans="1:17" ht="12.75" hidden="1">
      <c r="A86" s="528"/>
      <c r="B86" s="99" t="s">
        <v>175</v>
      </c>
      <c r="C86" s="101"/>
      <c r="D86" s="230"/>
      <c r="E86" s="222"/>
      <c r="F86" s="222"/>
      <c r="G86" s="222"/>
      <c r="H86" s="223"/>
      <c r="I86" s="223"/>
      <c r="J86" s="223"/>
      <c r="K86" s="223"/>
      <c r="L86" s="223"/>
      <c r="M86" s="223"/>
      <c r="N86" s="223"/>
      <c r="O86" s="223"/>
      <c r="P86" s="223"/>
      <c r="Q86" s="223"/>
    </row>
    <row r="87" spans="1:17" ht="12.75" hidden="1">
      <c r="A87" s="102" t="s">
        <v>165</v>
      </c>
      <c r="B87" s="99" t="s">
        <v>166</v>
      </c>
      <c r="C87" s="523"/>
      <c r="D87" s="524"/>
      <c r="E87" s="524"/>
      <c r="F87" s="524"/>
      <c r="G87" s="524"/>
      <c r="H87" s="524"/>
      <c r="I87" s="524"/>
      <c r="J87" s="524"/>
      <c r="K87" s="524"/>
      <c r="L87" s="524"/>
      <c r="M87" s="524"/>
      <c r="N87" s="524"/>
      <c r="O87" s="524"/>
      <c r="P87" s="524"/>
      <c r="Q87" s="525"/>
    </row>
    <row r="88" spans="1:17" ht="12.75">
      <c r="A88" s="103">
        <v>2</v>
      </c>
      <c r="B88" s="104" t="s">
        <v>167</v>
      </c>
      <c r="C88" s="526" t="s">
        <v>104</v>
      </c>
      <c r="D88" s="527"/>
      <c r="E88" s="224">
        <f>E93+E103</f>
        <v>22090</v>
      </c>
      <c r="F88" s="224">
        <f aca="true" t="shared" si="2" ref="F88:Q88">F93+F103</f>
        <v>3313</v>
      </c>
      <c r="G88" s="224">
        <f t="shared" si="2"/>
        <v>18777</v>
      </c>
      <c r="H88" s="224">
        <f t="shared" si="2"/>
        <v>14670</v>
      </c>
      <c r="I88" s="224">
        <f t="shared" si="2"/>
        <v>2200</v>
      </c>
      <c r="J88" s="224">
        <f t="shared" si="2"/>
        <v>0</v>
      </c>
      <c r="K88" s="224">
        <f t="shared" si="2"/>
        <v>0</v>
      </c>
      <c r="L88" s="224">
        <f t="shared" si="2"/>
        <v>2200</v>
      </c>
      <c r="M88" s="224">
        <f t="shared" si="2"/>
        <v>12470</v>
      </c>
      <c r="N88" s="224">
        <f t="shared" si="2"/>
        <v>12470</v>
      </c>
      <c r="O88" s="224">
        <f t="shared" si="2"/>
        <v>0</v>
      </c>
      <c r="P88" s="224">
        <f t="shared" si="2"/>
        <v>0</v>
      </c>
      <c r="Q88" s="224">
        <f t="shared" si="2"/>
        <v>0</v>
      </c>
    </row>
    <row r="89" spans="1:17" ht="12.75">
      <c r="A89" s="528" t="s">
        <v>168</v>
      </c>
      <c r="B89" s="99" t="s">
        <v>159</v>
      </c>
      <c r="C89" s="529" t="s">
        <v>411</v>
      </c>
      <c r="D89" s="530"/>
      <c r="E89" s="530"/>
      <c r="F89" s="530"/>
      <c r="G89" s="530"/>
      <c r="H89" s="530"/>
      <c r="I89" s="530"/>
      <c r="J89" s="530"/>
      <c r="K89" s="530"/>
      <c r="L89" s="530"/>
      <c r="M89" s="530"/>
      <c r="N89" s="530"/>
      <c r="O89" s="530"/>
      <c r="P89" s="530"/>
      <c r="Q89" s="531"/>
    </row>
    <row r="90" spans="1:17" ht="12.75">
      <c r="A90" s="528"/>
      <c r="B90" s="99" t="s">
        <v>160</v>
      </c>
      <c r="C90" s="532"/>
      <c r="D90" s="533"/>
      <c r="E90" s="533"/>
      <c r="F90" s="533"/>
      <c r="G90" s="533"/>
      <c r="H90" s="533"/>
      <c r="I90" s="533"/>
      <c r="J90" s="533"/>
      <c r="K90" s="533"/>
      <c r="L90" s="533"/>
      <c r="M90" s="533"/>
      <c r="N90" s="533"/>
      <c r="O90" s="533"/>
      <c r="P90" s="533"/>
      <c r="Q90" s="534"/>
    </row>
    <row r="91" spans="1:17" ht="12.75">
      <c r="A91" s="528"/>
      <c r="B91" s="99" t="s">
        <v>161</v>
      </c>
      <c r="C91" s="532"/>
      <c r="D91" s="533"/>
      <c r="E91" s="533"/>
      <c r="F91" s="533"/>
      <c r="G91" s="533"/>
      <c r="H91" s="533"/>
      <c r="I91" s="533"/>
      <c r="J91" s="533"/>
      <c r="K91" s="533"/>
      <c r="L91" s="533"/>
      <c r="M91" s="533"/>
      <c r="N91" s="533"/>
      <c r="O91" s="533"/>
      <c r="P91" s="533"/>
      <c r="Q91" s="534"/>
    </row>
    <row r="92" spans="1:17" ht="12.75">
      <c r="A92" s="528"/>
      <c r="B92" s="99" t="s">
        <v>162</v>
      </c>
      <c r="C92" s="535"/>
      <c r="D92" s="536"/>
      <c r="E92" s="536"/>
      <c r="F92" s="536"/>
      <c r="G92" s="536"/>
      <c r="H92" s="536"/>
      <c r="I92" s="536"/>
      <c r="J92" s="536"/>
      <c r="K92" s="536"/>
      <c r="L92" s="536"/>
      <c r="M92" s="536"/>
      <c r="N92" s="536"/>
      <c r="O92" s="536"/>
      <c r="P92" s="536"/>
      <c r="Q92" s="537"/>
    </row>
    <row r="93" spans="1:17" ht="12.75">
      <c r="A93" s="528"/>
      <c r="B93" s="99" t="s">
        <v>163</v>
      </c>
      <c r="C93" s="100"/>
      <c r="D93" s="229" t="s">
        <v>376</v>
      </c>
      <c r="E93" s="222">
        <f>F93+G93</f>
        <v>22090</v>
      </c>
      <c r="F93" s="222">
        <v>3313</v>
      </c>
      <c r="G93" s="222">
        <v>18777</v>
      </c>
      <c r="H93" s="222">
        <f aca="true" t="shared" si="3" ref="H93:Q93">H94</f>
        <v>14670</v>
      </c>
      <c r="I93" s="222">
        <f t="shared" si="3"/>
        <v>2200</v>
      </c>
      <c r="J93" s="222">
        <f t="shared" si="3"/>
        <v>0</v>
      </c>
      <c r="K93" s="222">
        <f t="shared" si="3"/>
        <v>0</v>
      </c>
      <c r="L93" s="222">
        <f t="shared" si="3"/>
        <v>2200</v>
      </c>
      <c r="M93" s="222">
        <f t="shared" si="3"/>
        <v>12470</v>
      </c>
      <c r="N93" s="222">
        <f t="shared" si="3"/>
        <v>12470</v>
      </c>
      <c r="O93" s="222">
        <f t="shared" si="3"/>
        <v>0</v>
      </c>
      <c r="P93" s="222">
        <f t="shared" si="3"/>
        <v>0</v>
      </c>
      <c r="Q93" s="222">
        <f t="shared" si="3"/>
        <v>0</v>
      </c>
    </row>
    <row r="94" spans="1:17" ht="12.75">
      <c r="A94" s="528"/>
      <c r="B94" s="99" t="s">
        <v>407</v>
      </c>
      <c r="C94" s="101"/>
      <c r="D94" s="230" t="s">
        <v>376</v>
      </c>
      <c r="E94" s="222">
        <f>F94+G94</f>
        <v>14670</v>
      </c>
      <c r="F94" s="222">
        <f>I94</f>
        <v>2200</v>
      </c>
      <c r="G94" s="222">
        <f>M94</f>
        <v>12470</v>
      </c>
      <c r="H94" s="223">
        <f>I94+M94</f>
        <v>14670</v>
      </c>
      <c r="I94" s="223">
        <f>J94+K94+L94</f>
        <v>2200</v>
      </c>
      <c r="J94" s="223">
        <v>0</v>
      </c>
      <c r="K94" s="223">
        <v>0</v>
      </c>
      <c r="L94" s="223">
        <v>2200</v>
      </c>
      <c r="M94" s="223">
        <f>N94+O94+P94+Q94</f>
        <v>12470</v>
      </c>
      <c r="N94" s="223">
        <v>12470</v>
      </c>
      <c r="O94" s="223">
        <v>0</v>
      </c>
      <c r="P94" s="223">
        <v>0</v>
      </c>
      <c r="Q94" s="223">
        <v>0</v>
      </c>
    </row>
    <row r="95" spans="1:17" ht="12.75" hidden="1">
      <c r="A95" s="528"/>
      <c r="B95" s="99" t="s">
        <v>133</v>
      </c>
      <c r="C95" s="101"/>
      <c r="D95" s="230"/>
      <c r="E95" s="222"/>
      <c r="F95" s="222"/>
      <c r="G95" s="222"/>
      <c r="H95" s="223"/>
      <c r="I95" s="223"/>
      <c r="J95" s="223"/>
      <c r="K95" s="223"/>
      <c r="L95" s="223"/>
      <c r="M95" s="223"/>
      <c r="N95" s="223"/>
      <c r="O95" s="223"/>
      <c r="P95" s="223"/>
      <c r="Q95" s="223"/>
    </row>
    <row r="96" spans="1:17" ht="12.75" hidden="1">
      <c r="A96" s="528"/>
      <c r="B96" s="99" t="s">
        <v>139</v>
      </c>
      <c r="C96" s="101"/>
      <c r="D96" s="230"/>
      <c r="E96" s="222"/>
      <c r="F96" s="222"/>
      <c r="G96" s="222"/>
      <c r="H96" s="223"/>
      <c r="I96" s="223"/>
      <c r="J96" s="223"/>
      <c r="K96" s="223"/>
      <c r="L96" s="223"/>
      <c r="M96" s="223"/>
      <c r="N96" s="223"/>
      <c r="O96" s="223"/>
      <c r="P96" s="223"/>
      <c r="Q96" s="223"/>
    </row>
    <row r="97" spans="1:17" ht="12.75" hidden="1">
      <c r="A97" s="528"/>
      <c r="B97" s="99" t="s">
        <v>175</v>
      </c>
      <c r="C97" s="101"/>
      <c r="D97" s="230"/>
      <c r="E97" s="222"/>
      <c r="F97" s="222"/>
      <c r="G97" s="222"/>
      <c r="H97" s="223"/>
      <c r="I97" s="223"/>
      <c r="J97" s="223"/>
      <c r="K97" s="223"/>
      <c r="L97" s="223"/>
      <c r="M97" s="223"/>
      <c r="N97" s="223"/>
      <c r="O97" s="223"/>
      <c r="P97" s="223"/>
      <c r="Q97" s="223"/>
    </row>
    <row r="98" spans="1:17" ht="12.75" hidden="1">
      <c r="A98" s="105" t="s">
        <v>169</v>
      </c>
      <c r="B98" s="106" t="s">
        <v>166</v>
      </c>
      <c r="C98" s="540"/>
      <c r="D98" s="541"/>
      <c r="E98" s="541"/>
      <c r="F98" s="541"/>
      <c r="G98" s="541"/>
      <c r="H98" s="541"/>
      <c r="I98" s="541"/>
      <c r="J98" s="541"/>
      <c r="K98" s="541"/>
      <c r="L98" s="541"/>
      <c r="M98" s="541"/>
      <c r="N98" s="541"/>
      <c r="O98" s="541"/>
      <c r="P98" s="541"/>
      <c r="Q98" s="542"/>
    </row>
    <row r="99" spans="1:17" ht="12.75" hidden="1">
      <c r="A99" s="528" t="s">
        <v>168</v>
      </c>
      <c r="B99" s="99" t="s">
        <v>159</v>
      </c>
      <c r="C99" s="529" t="s">
        <v>375</v>
      </c>
      <c r="D99" s="530"/>
      <c r="E99" s="530"/>
      <c r="F99" s="530"/>
      <c r="G99" s="530"/>
      <c r="H99" s="530"/>
      <c r="I99" s="530"/>
      <c r="J99" s="530"/>
      <c r="K99" s="530"/>
      <c r="L99" s="530"/>
      <c r="M99" s="530"/>
      <c r="N99" s="530"/>
      <c r="O99" s="530"/>
      <c r="P99" s="530"/>
      <c r="Q99" s="531"/>
    </row>
    <row r="100" spans="1:17" ht="12.75" hidden="1">
      <c r="A100" s="528"/>
      <c r="B100" s="99" t="s">
        <v>160</v>
      </c>
      <c r="C100" s="532"/>
      <c r="D100" s="533"/>
      <c r="E100" s="533"/>
      <c r="F100" s="533"/>
      <c r="G100" s="533"/>
      <c r="H100" s="533"/>
      <c r="I100" s="533"/>
      <c r="J100" s="533"/>
      <c r="K100" s="533"/>
      <c r="L100" s="533"/>
      <c r="M100" s="533"/>
      <c r="N100" s="533"/>
      <c r="O100" s="533"/>
      <c r="P100" s="533"/>
      <c r="Q100" s="534"/>
    </row>
    <row r="101" spans="1:17" ht="12.75" hidden="1">
      <c r="A101" s="528"/>
      <c r="B101" s="99" t="s">
        <v>161</v>
      </c>
      <c r="C101" s="532"/>
      <c r="D101" s="533"/>
      <c r="E101" s="533"/>
      <c r="F101" s="533"/>
      <c r="G101" s="533"/>
      <c r="H101" s="533"/>
      <c r="I101" s="533"/>
      <c r="J101" s="533"/>
      <c r="K101" s="533"/>
      <c r="L101" s="533"/>
      <c r="M101" s="533"/>
      <c r="N101" s="533"/>
      <c r="O101" s="533"/>
      <c r="P101" s="533"/>
      <c r="Q101" s="534"/>
    </row>
    <row r="102" spans="1:17" ht="12.75" hidden="1">
      <c r="A102" s="528"/>
      <c r="B102" s="99" t="s">
        <v>162</v>
      </c>
      <c r="C102" s="535"/>
      <c r="D102" s="536"/>
      <c r="E102" s="536"/>
      <c r="F102" s="536"/>
      <c r="G102" s="536"/>
      <c r="H102" s="536"/>
      <c r="I102" s="536"/>
      <c r="J102" s="536"/>
      <c r="K102" s="536"/>
      <c r="L102" s="536"/>
      <c r="M102" s="536"/>
      <c r="N102" s="536"/>
      <c r="O102" s="536"/>
      <c r="P102" s="536"/>
      <c r="Q102" s="537"/>
    </row>
    <row r="103" spans="1:17" ht="12.75" hidden="1">
      <c r="A103" s="528"/>
      <c r="B103" s="99" t="s">
        <v>163</v>
      </c>
      <c r="C103" s="100"/>
      <c r="D103" s="229" t="s">
        <v>376</v>
      </c>
      <c r="E103" s="222">
        <v>0</v>
      </c>
      <c r="F103" s="222">
        <v>0</v>
      </c>
      <c r="G103" s="222">
        <v>0</v>
      </c>
      <c r="H103" s="222">
        <v>0</v>
      </c>
      <c r="I103" s="222">
        <v>0</v>
      </c>
      <c r="J103" s="222">
        <v>0</v>
      </c>
      <c r="K103" s="222">
        <v>0</v>
      </c>
      <c r="L103" s="222">
        <v>0</v>
      </c>
      <c r="M103" s="222">
        <v>0</v>
      </c>
      <c r="N103" s="222">
        <v>0</v>
      </c>
      <c r="O103" s="222">
        <v>0</v>
      </c>
      <c r="P103" s="222">
        <v>0</v>
      </c>
      <c r="Q103" s="222">
        <v>0</v>
      </c>
    </row>
    <row r="104" spans="1:17" ht="12.75" hidden="1">
      <c r="A104" s="528"/>
      <c r="B104" s="99" t="s">
        <v>173</v>
      </c>
      <c r="C104" s="101"/>
      <c r="D104" s="230" t="s">
        <v>376</v>
      </c>
      <c r="E104" s="222">
        <v>0</v>
      </c>
      <c r="F104" s="222">
        <v>0</v>
      </c>
      <c r="G104" s="222">
        <v>0</v>
      </c>
      <c r="H104" s="223">
        <v>0</v>
      </c>
      <c r="I104" s="223">
        <v>0</v>
      </c>
      <c r="J104" s="223">
        <v>0</v>
      </c>
      <c r="K104" s="223">
        <v>0</v>
      </c>
      <c r="L104" s="223">
        <v>0</v>
      </c>
      <c r="M104" s="223">
        <v>0</v>
      </c>
      <c r="N104" s="223">
        <v>0</v>
      </c>
      <c r="O104" s="223">
        <v>0</v>
      </c>
      <c r="P104" s="223">
        <v>0</v>
      </c>
      <c r="Q104" s="223">
        <v>0</v>
      </c>
    </row>
    <row r="105" spans="1:17" ht="12.75" hidden="1">
      <c r="A105" s="528"/>
      <c r="B105" s="99" t="s">
        <v>133</v>
      </c>
      <c r="C105" s="101"/>
      <c r="D105" s="230"/>
      <c r="E105" s="222"/>
      <c r="F105" s="222"/>
      <c r="G105" s="222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</row>
    <row r="106" spans="1:17" ht="12.75" hidden="1">
      <c r="A106" s="528"/>
      <c r="B106" s="99" t="s">
        <v>139</v>
      </c>
      <c r="C106" s="101"/>
      <c r="D106" s="230"/>
      <c r="E106" s="222"/>
      <c r="F106" s="222"/>
      <c r="G106" s="222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</row>
    <row r="107" spans="1:17" ht="12.75" hidden="1">
      <c r="A107" s="528"/>
      <c r="B107" s="99" t="s">
        <v>175</v>
      </c>
      <c r="C107" s="101"/>
      <c r="D107" s="230"/>
      <c r="E107" s="222"/>
      <c r="F107" s="222"/>
      <c r="G107" s="222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</row>
    <row r="108" spans="1:17" ht="12.75">
      <c r="A108" s="543" t="s">
        <v>170</v>
      </c>
      <c r="B108" s="544"/>
      <c r="C108" s="545" t="s">
        <v>104</v>
      </c>
      <c r="D108" s="546"/>
      <c r="E108" s="225">
        <f>E68+E88</f>
        <v>5045225</v>
      </c>
      <c r="F108" s="225">
        <f aca="true" t="shared" si="4" ref="F108:Q108">F68+F88</f>
        <v>2351739</v>
      </c>
      <c r="G108" s="225">
        <f t="shared" si="4"/>
        <v>2693486</v>
      </c>
      <c r="H108" s="225">
        <f t="shared" si="4"/>
        <v>2369828</v>
      </c>
      <c r="I108" s="225">
        <f t="shared" si="4"/>
        <v>856469</v>
      </c>
      <c r="J108" s="225">
        <f t="shared" si="4"/>
        <v>0</v>
      </c>
      <c r="K108" s="225">
        <f t="shared" si="4"/>
        <v>0</v>
      </c>
      <c r="L108" s="225">
        <f t="shared" si="4"/>
        <v>856469</v>
      </c>
      <c r="M108" s="225">
        <f t="shared" si="4"/>
        <v>1513359</v>
      </c>
      <c r="N108" s="225">
        <f t="shared" si="4"/>
        <v>809067</v>
      </c>
      <c r="O108" s="225">
        <f t="shared" si="4"/>
        <v>704292</v>
      </c>
      <c r="P108" s="225">
        <f t="shared" si="4"/>
        <v>0</v>
      </c>
      <c r="Q108" s="225">
        <f t="shared" si="4"/>
        <v>0</v>
      </c>
    </row>
    <row r="109" spans="1:17" ht="12.75">
      <c r="A109" s="94"/>
      <c r="B109" s="94"/>
      <c r="C109" s="94"/>
      <c r="D109" s="227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</row>
    <row r="110" spans="1:17" ht="12.75">
      <c r="A110" s="510" t="s">
        <v>171</v>
      </c>
      <c r="B110" s="510"/>
      <c r="C110" s="510"/>
      <c r="D110" s="510"/>
      <c r="E110" s="510"/>
      <c r="F110" s="510"/>
      <c r="G110" s="510"/>
      <c r="H110" s="510"/>
      <c r="I110" s="510"/>
      <c r="J110" s="510"/>
      <c r="K110" s="218"/>
      <c r="L110" s="218"/>
      <c r="M110" s="218"/>
      <c r="N110" s="218"/>
      <c r="O110" s="218"/>
      <c r="P110" s="218"/>
      <c r="Q110" s="218"/>
    </row>
    <row r="111" spans="1:17" ht="12.75">
      <c r="A111" s="107" t="s">
        <v>172</v>
      </c>
      <c r="B111" s="107"/>
      <c r="C111" s="107"/>
      <c r="D111" s="231"/>
      <c r="E111" s="226"/>
      <c r="F111" s="226"/>
      <c r="G111" s="226"/>
      <c r="H111" s="226"/>
      <c r="I111" s="226"/>
      <c r="J111" s="226"/>
      <c r="K111" s="218"/>
      <c r="L111" s="218"/>
      <c r="M111" s="218"/>
      <c r="N111" s="218"/>
      <c r="O111" s="218"/>
      <c r="P111" s="218"/>
      <c r="Q111" s="218"/>
    </row>
  </sheetData>
  <sheetProtection/>
  <mergeCells count="68">
    <mergeCell ref="A110:J110"/>
    <mergeCell ref="C98:Q98"/>
    <mergeCell ref="A99:A107"/>
    <mergeCell ref="C99:Q102"/>
    <mergeCell ref="A108:B108"/>
    <mergeCell ref="C108:D108"/>
    <mergeCell ref="C87:Q87"/>
    <mergeCell ref="C88:D88"/>
    <mergeCell ref="A89:A97"/>
    <mergeCell ref="C89:Q92"/>
    <mergeCell ref="C68:D68"/>
    <mergeCell ref="A69:A77"/>
    <mergeCell ref="C69:Q72"/>
    <mergeCell ref="A78:A86"/>
    <mergeCell ref="C78:Q81"/>
    <mergeCell ref="B61:B66"/>
    <mergeCell ref="C61:C66"/>
    <mergeCell ref="D61:D66"/>
    <mergeCell ref="E61:E66"/>
    <mergeCell ref="F61:G61"/>
    <mergeCell ref="H61:Q61"/>
    <mergeCell ref="F62:F66"/>
    <mergeCell ref="G62:G66"/>
    <mergeCell ref="H62:Q62"/>
    <mergeCell ref="H63:H66"/>
    <mergeCell ref="C44:Q47"/>
    <mergeCell ref="A53:B53"/>
    <mergeCell ref="C53:D53"/>
    <mergeCell ref="C32:Q32"/>
    <mergeCell ref="C33:D33"/>
    <mergeCell ref="A34:A42"/>
    <mergeCell ref="C34:Q37"/>
    <mergeCell ref="A4:Q4"/>
    <mergeCell ref="A6:A11"/>
    <mergeCell ref="B6:B11"/>
    <mergeCell ref="C6:C11"/>
    <mergeCell ref="D6:D11"/>
    <mergeCell ref="H7:Q7"/>
    <mergeCell ref="H8:H11"/>
    <mergeCell ref="I8:Q8"/>
    <mergeCell ref="I9:L9"/>
    <mergeCell ref="M9:Q9"/>
    <mergeCell ref="C13:D13"/>
    <mergeCell ref="C43:Q43"/>
    <mergeCell ref="A55:J55"/>
    <mergeCell ref="A59:Q59"/>
    <mergeCell ref="A61:A66"/>
    <mergeCell ref="A14:A22"/>
    <mergeCell ref="C14:Q17"/>
    <mergeCell ref="A23:A31"/>
    <mergeCell ref="C23:Q26"/>
    <mergeCell ref="A44:A52"/>
    <mergeCell ref="E6:E11"/>
    <mergeCell ref="F6:G6"/>
    <mergeCell ref="H6:Q6"/>
    <mergeCell ref="F7:F11"/>
    <mergeCell ref="G7:G11"/>
    <mergeCell ref="I10:I11"/>
    <mergeCell ref="J10:L10"/>
    <mergeCell ref="M10:M11"/>
    <mergeCell ref="N10:Q10"/>
    <mergeCell ref="M64:Q64"/>
    <mergeCell ref="I65:I66"/>
    <mergeCell ref="J65:L65"/>
    <mergeCell ref="M65:M66"/>
    <mergeCell ref="N65:Q65"/>
    <mergeCell ref="I63:Q63"/>
    <mergeCell ref="I64:L64"/>
  </mergeCells>
  <printOptions/>
  <pageMargins left="0.11811023622047245" right="0" top="0.3937007874015748" bottom="0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F6" sqref="F6:F10"/>
    </sheetView>
  </sheetViews>
  <sheetFormatPr defaultColWidth="9.140625" defaultRowHeight="12.75"/>
  <cols>
    <col min="1" max="1" width="5.57421875" style="3" customWidth="1"/>
    <col min="2" max="2" width="6.8515625" style="3" customWidth="1"/>
    <col min="3" max="3" width="7.7109375" style="3" customWidth="1"/>
    <col min="4" max="4" width="15.57421875" style="3" customWidth="1"/>
    <col min="5" max="5" width="10.421875" style="3" customWidth="1"/>
    <col min="6" max="7" width="12.00390625" style="131" customWidth="1"/>
    <col min="8" max="8" width="12.421875" style="131" customWidth="1"/>
    <col min="9" max="10" width="10.140625" style="131" customWidth="1"/>
    <col min="11" max="11" width="12.57421875" style="131" customWidth="1"/>
    <col min="12" max="12" width="14.421875" style="131" customWidth="1"/>
    <col min="13" max="13" width="9.8515625" style="131" customWidth="1"/>
    <col min="14" max="14" width="9.57421875" style="131" customWidth="1"/>
    <col min="15" max="15" width="16.7109375" style="131" customWidth="1"/>
    <col min="16" max="16384" width="9.140625" style="3" customWidth="1"/>
  </cols>
  <sheetData>
    <row r="1" ht="12.75">
      <c r="K1" s="131" t="s">
        <v>412</v>
      </c>
    </row>
    <row r="2" ht="12.75">
      <c r="M2" s="131" t="s">
        <v>394</v>
      </c>
    </row>
    <row r="3" ht="9.75" customHeight="1"/>
    <row r="4" spans="1:15" ht="18">
      <c r="A4" s="464" t="s">
        <v>395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</row>
    <row r="5" spans="1:15" ht="10.5" customHeight="1">
      <c r="A5" s="53"/>
      <c r="B5" s="53"/>
      <c r="C5" s="53"/>
      <c r="D5" s="53"/>
      <c r="E5" s="53"/>
      <c r="F5" s="174"/>
      <c r="G5" s="174"/>
      <c r="H5" s="174"/>
      <c r="I5" s="174"/>
      <c r="J5" s="174"/>
      <c r="K5" s="174"/>
      <c r="L5" s="174"/>
      <c r="M5" s="174"/>
      <c r="N5" s="174"/>
      <c r="O5" s="146"/>
    </row>
    <row r="6" spans="1:15" s="91" customFormat="1" ht="19.5" customHeight="1">
      <c r="A6" s="455" t="s">
        <v>35</v>
      </c>
      <c r="B6" s="455" t="s">
        <v>0</v>
      </c>
      <c r="C6" s="455" t="s">
        <v>118</v>
      </c>
      <c r="D6" s="456" t="s">
        <v>136</v>
      </c>
      <c r="E6" s="481" t="s">
        <v>137</v>
      </c>
      <c r="F6" s="457" t="s">
        <v>119</v>
      </c>
      <c r="G6" s="474" t="s">
        <v>132</v>
      </c>
      <c r="H6" s="457" t="s">
        <v>120</v>
      </c>
      <c r="I6" s="457"/>
      <c r="J6" s="457"/>
      <c r="K6" s="457"/>
      <c r="L6" s="457"/>
      <c r="M6" s="457"/>
      <c r="N6" s="457"/>
      <c r="O6" s="457" t="s">
        <v>121</v>
      </c>
    </row>
    <row r="7" spans="1:15" s="91" customFormat="1" ht="19.5" customHeight="1">
      <c r="A7" s="455"/>
      <c r="B7" s="455"/>
      <c r="C7" s="455"/>
      <c r="D7" s="456"/>
      <c r="E7" s="482"/>
      <c r="F7" s="457"/>
      <c r="G7" s="475"/>
      <c r="H7" s="457" t="s">
        <v>401</v>
      </c>
      <c r="I7" s="457" t="s">
        <v>122</v>
      </c>
      <c r="J7" s="457"/>
      <c r="K7" s="457"/>
      <c r="L7" s="457"/>
      <c r="M7" s="457" t="s">
        <v>139</v>
      </c>
      <c r="N7" s="457" t="s">
        <v>175</v>
      </c>
      <c r="O7" s="457"/>
    </row>
    <row r="8" spans="1:15" s="91" customFormat="1" ht="29.25" customHeight="1">
      <c r="A8" s="455"/>
      <c r="B8" s="455"/>
      <c r="C8" s="455"/>
      <c r="D8" s="456"/>
      <c r="E8" s="482"/>
      <c r="F8" s="457"/>
      <c r="G8" s="475"/>
      <c r="H8" s="457"/>
      <c r="I8" s="457" t="s">
        <v>123</v>
      </c>
      <c r="J8" s="500" t="s">
        <v>138</v>
      </c>
      <c r="K8" s="457" t="s">
        <v>134</v>
      </c>
      <c r="L8" s="457" t="s">
        <v>126</v>
      </c>
      <c r="M8" s="457"/>
      <c r="N8" s="457"/>
      <c r="O8" s="457"/>
    </row>
    <row r="9" spans="1:15" s="91" customFormat="1" ht="19.5" customHeight="1">
      <c r="A9" s="455"/>
      <c r="B9" s="455"/>
      <c r="C9" s="455"/>
      <c r="D9" s="456"/>
      <c r="E9" s="482"/>
      <c r="F9" s="457"/>
      <c r="G9" s="475"/>
      <c r="H9" s="457"/>
      <c r="I9" s="457"/>
      <c r="J9" s="500"/>
      <c r="K9" s="457"/>
      <c r="L9" s="457"/>
      <c r="M9" s="457"/>
      <c r="N9" s="457"/>
      <c r="O9" s="457"/>
    </row>
    <row r="10" spans="1:15" s="91" customFormat="1" ht="19.5" customHeight="1">
      <c r="A10" s="455"/>
      <c r="B10" s="455"/>
      <c r="C10" s="455"/>
      <c r="D10" s="456"/>
      <c r="E10" s="483"/>
      <c r="F10" s="457"/>
      <c r="G10" s="476"/>
      <c r="H10" s="457"/>
      <c r="I10" s="457"/>
      <c r="J10" s="500"/>
      <c r="K10" s="457"/>
      <c r="L10" s="457"/>
      <c r="M10" s="457"/>
      <c r="N10" s="457"/>
      <c r="O10" s="457"/>
    </row>
    <row r="11" spans="1:15" ht="7.5" customHeight="1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139">
        <v>6</v>
      </c>
      <c r="G11" s="139">
        <v>7</v>
      </c>
      <c r="H11" s="139">
        <v>8</v>
      </c>
      <c r="I11" s="139">
        <v>9</v>
      </c>
      <c r="J11" s="139">
        <v>10</v>
      </c>
      <c r="K11" s="139">
        <v>11</v>
      </c>
      <c r="L11" s="139">
        <v>12</v>
      </c>
      <c r="M11" s="139">
        <v>13</v>
      </c>
      <c r="N11" s="139">
        <v>14</v>
      </c>
      <c r="O11" s="139">
        <v>15</v>
      </c>
    </row>
    <row r="12" spans="1:15" ht="115.5" customHeight="1">
      <c r="A12" s="180" t="s">
        <v>38</v>
      </c>
      <c r="B12" s="181" t="s">
        <v>228</v>
      </c>
      <c r="C12" s="181" t="s">
        <v>267</v>
      </c>
      <c r="D12" s="182" t="s">
        <v>291</v>
      </c>
      <c r="E12" s="180" t="s">
        <v>289</v>
      </c>
      <c r="F12" s="178">
        <v>5436371</v>
      </c>
      <c r="G12" s="178">
        <v>3879213</v>
      </c>
      <c r="H12" s="178">
        <v>1557158</v>
      </c>
      <c r="I12" s="178">
        <v>0</v>
      </c>
      <c r="J12" s="178">
        <v>704292</v>
      </c>
      <c r="K12" s="284" t="s">
        <v>402</v>
      </c>
      <c r="L12" s="178">
        <v>469528</v>
      </c>
      <c r="M12" s="178">
        <v>0</v>
      </c>
      <c r="N12" s="178">
        <v>0</v>
      </c>
      <c r="O12" s="175" t="s">
        <v>403</v>
      </c>
    </row>
    <row r="13" spans="1:15" ht="63.75">
      <c r="A13" s="282" t="s">
        <v>40</v>
      </c>
      <c r="B13" s="281" t="s">
        <v>228</v>
      </c>
      <c r="C13" s="281" t="s">
        <v>267</v>
      </c>
      <c r="D13" s="92" t="s">
        <v>404</v>
      </c>
      <c r="E13" s="282" t="s">
        <v>405</v>
      </c>
      <c r="F13" s="283">
        <v>1682092</v>
      </c>
      <c r="G13" s="283">
        <v>470931</v>
      </c>
      <c r="H13" s="283">
        <v>1211161</v>
      </c>
      <c r="I13" s="283">
        <v>0</v>
      </c>
      <c r="J13" s="283">
        <v>1012753</v>
      </c>
      <c r="K13" s="176" t="s">
        <v>406</v>
      </c>
      <c r="L13" s="283">
        <v>0</v>
      </c>
      <c r="M13" s="283">
        <v>0</v>
      </c>
      <c r="N13" s="283">
        <v>0</v>
      </c>
      <c r="O13" s="175" t="s">
        <v>403</v>
      </c>
    </row>
    <row r="14" spans="1:15" ht="51" hidden="1">
      <c r="A14" s="70" t="s">
        <v>42</v>
      </c>
      <c r="B14" s="50"/>
      <c r="C14" s="50"/>
      <c r="D14" s="50"/>
      <c r="E14" s="50"/>
      <c r="F14" s="149"/>
      <c r="G14" s="149"/>
      <c r="H14" s="149"/>
      <c r="I14" s="149"/>
      <c r="J14" s="149"/>
      <c r="K14" s="176" t="s">
        <v>127</v>
      </c>
      <c r="L14" s="149"/>
      <c r="M14" s="149"/>
      <c r="N14" s="149"/>
      <c r="O14" s="149"/>
    </row>
    <row r="15" spans="1:15" ht="51" hidden="1">
      <c r="A15" s="70" t="s">
        <v>50</v>
      </c>
      <c r="B15" s="50"/>
      <c r="C15" s="50"/>
      <c r="D15" s="50"/>
      <c r="E15" s="50"/>
      <c r="F15" s="149"/>
      <c r="G15" s="149"/>
      <c r="H15" s="149"/>
      <c r="I15" s="149"/>
      <c r="J15" s="149"/>
      <c r="K15" s="171" t="s">
        <v>127</v>
      </c>
      <c r="L15" s="149"/>
      <c r="M15" s="149"/>
      <c r="N15" s="149"/>
      <c r="O15" s="177"/>
    </row>
    <row r="16" spans="1:15" ht="22.5" customHeight="1">
      <c r="A16" s="491" t="s">
        <v>1</v>
      </c>
      <c r="B16" s="491"/>
      <c r="C16" s="491"/>
      <c r="D16" s="491"/>
      <c r="E16" s="79"/>
      <c r="F16" s="178">
        <f>F12+F13+F14+F15</f>
        <v>7118463</v>
      </c>
      <c r="G16" s="178">
        <f>G12+G13+G14+G15</f>
        <v>4350144</v>
      </c>
      <c r="H16" s="178">
        <f>H12+H13+H14+H15</f>
        <v>2768319</v>
      </c>
      <c r="I16" s="178">
        <v>0</v>
      </c>
      <c r="J16" s="178">
        <f>J12+J13+J14+J15</f>
        <v>1717045</v>
      </c>
      <c r="K16" s="178">
        <v>581746</v>
      </c>
      <c r="L16" s="178">
        <f>L12+L13+L14+L15</f>
        <v>469528</v>
      </c>
      <c r="M16" s="178">
        <f>M12+M13+M14+M15</f>
        <v>0</v>
      </c>
      <c r="N16" s="178">
        <f>N12+N13+N14+N15</f>
        <v>0</v>
      </c>
      <c r="O16" s="179" t="s">
        <v>104</v>
      </c>
    </row>
    <row r="18" ht="12.75">
      <c r="A18" s="3" t="s">
        <v>128</v>
      </c>
    </row>
    <row r="19" ht="12.75">
      <c r="A19" s="3" t="s">
        <v>129</v>
      </c>
    </row>
    <row r="20" ht="12.75">
      <c r="A20" s="3" t="s">
        <v>130</v>
      </c>
    </row>
    <row r="21" ht="12.75">
      <c r="A21" s="3" t="s">
        <v>131</v>
      </c>
    </row>
    <row r="22" ht="12.75">
      <c r="A22" s="3" t="s">
        <v>290</v>
      </c>
    </row>
    <row r="23" ht="12.75">
      <c r="A23" s="10" t="s">
        <v>135</v>
      </c>
    </row>
    <row r="24" ht="12.75">
      <c r="A24" s="3" t="s">
        <v>135</v>
      </c>
    </row>
  </sheetData>
  <sheetProtection/>
  <mergeCells count="19">
    <mergeCell ref="A4:O4"/>
    <mergeCell ref="A6:A10"/>
    <mergeCell ref="B6:B10"/>
    <mergeCell ref="C6:C10"/>
    <mergeCell ref="D6:D10"/>
    <mergeCell ref="F6:F10"/>
    <mergeCell ref="G6:G10"/>
    <mergeCell ref="H6:N6"/>
    <mergeCell ref="O6:O10"/>
    <mergeCell ref="M7:M10"/>
    <mergeCell ref="N7:N10"/>
    <mergeCell ref="I8:I10"/>
    <mergeCell ref="J8:J10"/>
    <mergeCell ref="K8:K10"/>
    <mergeCell ref="L8:L10"/>
    <mergeCell ref="A16:D16"/>
    <mergeCell ref="E6:E10"/>
    <mergeCell ref="H7:H10"/>
    <mergeCell ref="I7:L7"/>
  </mergeCells>
  <printOptions horizontalCentered="1" verticalCentered="1"/>
  <pageMargins left="0.3937007874015748" right="0.3937007874015748" top="0.5511811023622047" bottom="0.5118110236220472" header="0.5118110236220472" footer="0.5118110236220472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H33" sqref="H33"/>
    </sheetView>
  </sheetViews>
  <sheetFormatPr defaultColWidth="10.28125" defaultRowHeight="12.75"/>
  <cols>
    <col min="1" max="1" width="3.57421875" style="94" bestFit="1" customWidth="1"/>
    <col min="2" max="2" width="17.7109375" style="94" customWidth="1"/>
    <col min="3" max="3" width="13.00390625" style="94" customWidth="1"/>
    <col min="4" max="4" width="10.57421875" style="227" customWidth="1"/>
    <col min="5" max="5" width="12.00390625" style="218" customWidth="1"/>
    <col min="6" max="6" width="9.28125" style="218" customWidth="1"/>
    <col min="7" max="7" width="7.57421875" style="218" customWidth="1"/>
    <col min="8" max="8" width="7.7109375" style="218" customWidth="1"/>
    <col min="9" max="9" width="8.7109375" style="218" customWidth="1"/>
    <col min="10" max="11" width="7.7109375" style="218" customWidth="1"/>
    <col min="12" max="12" width="9.7109375" style="218" customWidth="1"/>
    <col min="13" max="13" width="11.7109375" style="218" customWidth="1"/>
    <col min="14" max="14" width="12.421875" style="218" customWidth="1"/>
    <col min="15" max="15" width="8.28125" style="218" customWidth="1"/>
    <col min="16" max="16" width="8.140625" style="218" customWidth="1"/>
    <col min="17" max="17" width="8.7109375" style="218" customWidth="1"/>
    <col min="18" max="16384" width="10.28125" style="94" customWidth="1"/>
  </cols>
  <sheetData>
    <row r="1" ht="12.75">
      <c r="K1" s="218" t="s">
        <v>413</v>
      </c>
    </row>
    <row r="2" ht="11.25">
      <c r="N2" s="218" t="s">
        <v>396</v>
      </c>
    </row>
    <row r="4" spans="1:17" ht="12.75">
      <c r="A4" s="511" t="s">
        <v>176</v>
      </c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</row>
    <row r="6" spans="1:17" ht="11.25">
      <c r="A6" s="512" t="s">
        <v>35</v>
      </c>
      <c r="B6" s="512" t="s">
        <v>140</v>
      </c>
      <c r="C6" s="521" t="s">
        <v>141</v>
      </c>
      <c r="D6" s="522" t="s">
        <v>410</v>
      </c>
      <c r="E6" s="505" t="s">
        <v>142</v>
      </c>
      <c r="F6" s="504" t="s">
        <v>11</v>
      </c>
      <c r="G6" s="504"/>
      <c r="H6" s="504" t="s">
        <v>120</v>
      </c>
      <c r="I6" s="504"/>
      <c r="J6" s="504"/>
      <c r="K6" s="504"/>
      <c r="L6" s="504"/>
      <c r="M6" s="504"/>
      <c r="N6" s="504"/>
      <c r="O6" s="504"/>
      <c r="P6" s="504"/>
      <c r="Q6" s="504"/>
    </row>
    <row r="7" spans="1:17" ht="11.25">
      <c r="A7" s="512"/>
      <c r="B7" s="512"/>
      <c r="C7" s="521"/>
      <c r="D7" s="522"/>
      <c r="E7" s="505"/>
      <c r="F7" s="505" t="s">
        <v>143</v>
      </c>
      <c r="G7" s="505" t="s">
        <v>144</v>
      </c>
      <c r="H7" s="504" t="s">
        <v>133</v>
      </c>
      <c r="I7" s="504"/>
      <c r="J7" s="504"/>
      <c r="K7" s="504"/>
      <c r="L7" s="504"/>
      <c r="M7" s="504"/>
      <c r="N7" s="504"/>
      <c r="O7" s="504"/>
      <c r="P7" s="504"/>
      <c r="Q7" s="504"/>
    </row>
    <row r="8" spans="1:17" ht="11.25">
      <c r="A8" s="512"/>
      <c r="B8" s="512"/>
      <c r="C8" s="521"/>
      <c r="D8" s="522"/>
      <c r="E8" s="505"/>
      <c r="F8" s="505"/>
      <c r="G8" s="505"/>
      <c r="H8" s="505" t="s">
        <v>145</v>
      </c>
      <c r="I8" s="504" t="s">
        <v>78</v>
      </c>
      <c r="J8" s="504"/>
      <c r="K8" s="504"/>
      <c r="L8" s="504"/>
      <c r="M8" s="504"/>
      <c r="N8" s="504"/>
      <c r="O8" s="504"/>
      <c r="P8" s="504"/>
      <c r="Q8" s="504"/>
    </row>
    <row r="9" spans="1:17" ht="14.25" customHeight="1">
      <c r="A9" s="512"/>
      <c r="B9" s="512"/>
      <c r="C9" s="521"/>
      <c r="D9" s="522"/>
      <c r="E9" s="505"/>
      <c r="F9" s="505"/>
      <c r="G9" s="505"/>
      <c r="H9" s="505"/>
      <c r="I9" s="504" t="s">
        <v>146</v>
      </c>
      <c r="J9" s="504"/>
      <c r="K9" s="504"/>
      <c r="L9" s="504"/>
      <c r="M9" s="504" t="s">
        <v>147</v>
      </c>
      <c r="N9" s="504"/>
      <c r="O9" s="504"/>
      <c r="P9" s="504"/>
      <c r="Q9" s="504"/>
    </row>
    <row r="10" spans="1:17" ht="12.75" customHeight="1">
      <c r="A10" s="512"/>
      <c r="B10" s="512"/>
      <c r="C10" s="521"/>
      <c r="D10" s="522"/>
      <c r="E10" s="505"/>
      <c r="F10" s="505"/>
      <c r="G10" s="505"/>
      <c r="H10" s="505"/>
      <c r="I10" s="505" t="s">
        <v>148</v>
      </c>
      <c r="J10" s="504" t="s">
        <v>149</v>
      </c>
      <c r="K10" s="504"/>
      <c r="L10" s="504"/>
      <c r="M10" s="505" t="s">
        <v>150</v>
      </c>
      <c r="N10" s="505" t="s">
        <v>149</v>
      </c>
      <c r="O10" s="505"/>
      <c r="P10" s="505"/>
      <c r="Q10" s="505"/>
    </row>
    <row r="11" spans="1:17" ht="48" customHeight="1">
      <c r="A11" s="512"/>
      <c r="B11" s="512"/>
      <c r="C11" s="521"/>
      <c r="D11" s="522"/>
      <c r="E11" s="505"/>
      <c r="F11" s="505"/>
      <c r="G11" s="505"/>
      <c r="H11" s="505"/>
      <c r="I11" s="505"/>
      <c r="J11" s="219" t="s">
        <v>151</v>
      </c>
      <c r="K11" s="219" t="s">
        <v>152</v>
      </c>
      <c r="L11" s="219" t="s">
        <v>153</v>
      </c>
      <c r="M11" s="505"/>
      <c r="N11" s="219" t="s">
        <v>154</v>
      </c>
      <c r="O11" s="219" t="s">
        <v>155</v>
      </c>
      <c r="P11" s="219" t="s">
        <v>152</v>
      </c>
      <c r="Q11" s="219" t="s">
        <v>156</v>
      </c>
    </row>
    <row r="12" spans="1:17" ht="7.5" customHeight="1">
      <c r="A12" s="95">
        <v>1</v>
      </c>
      <c r="B12" s="95">
        <v>2</v>
      </c>
      <c r="C12" s="95">
        <v>3</v>
      </c>
      <c r="D12" s="228">
        <v>4</v>
      </c>
      <c r="E12" s="220">
        <v>5</v>
      </c>
      <c r="F12" s="220">
        <v>6</v>
      </c>
      <c r="G12" s="220">
        <v>7</v>
      </c>
      <c r="H12" s="220">
        <v>8</v>
      </c>
      <c r="I12" s="220">
        <v>9</v>
      </c>
      <c r="J12" s="220">
        <v>10</v>
      </c>
      <c r="K12" s="220">
        <v>11</v>
      </c>
      <c r="L12" s="220">
        <v>12</v>
      </c>
      <c r="M12" s="220">
        <v>13</v>
      </c>
      <c r="N12" s="220">
        <v>14</v>
      </c>
      <c r="O12" s="220">
        <v>15</v>
      </c>
      <c r="P12" s="220">
        <v>16</v>
      </c>
      <c r="Q12" s="220">
        <v>17</v>
      </c>
    </row>
    <row r="13" spans="1:17" s="98" customFormat="1" ht="11.25">
      <c r="A13" s="96">
        <v>1</v>
      </c>
      <c r="B13" s="97" t="s">
        <v>157</v>
      </c>
      <c r="C13" s="538" t="s">
        <v>104</v>
      </c>
      <c r="D13" s="539"/>
      <c r="E13" s="221">
        <f>E18+E27</f>
        <v>5023135</v>
      </c>
      <c r="F13" s="221">
        <f aca="true" t="shared" si="0" ref="F13:Q13">F18+F27</f>
        <v>2348426</v>
      </c>
      <c r="G13" s="221">
        <f t="shared" si="0"/>
        <v>2674709</v>
      </c>
      <c r="H13" s="221">
        <f t="shared" si="0"/>
        <v>2355158</v>
      </c>
      <c r="I13" s="221">
        <f t="shared" si="0"/>
        <v>854269</v>
      </c>
      <c r="J13" s="221">
        <f t="shared" si="0"/>
        <v>0</v>
      </c>
      <c r="K13" s="221">
        <f t="shared" si="0"/>
        <v>0</v>
      </c>
      <c r="L13" s="221">
        <f t="shared" si="0"/>
        <v>854269</v>
      </c>
      <c r="M13" s="221">
        <f t="shared" si="0"/>
        <v>1500889</v>
      </c>
      <c r="N13" s="221">
        <f t="shared" si="0"/>
        <v>796597</v>
      </c>
      <c r="O13" s="221">
        <f t="shared" si="0"/>
        <v>704292</v>
      </c>
      <c r="P13" s="221">
        <f t="shared" si="0"/>
        <v>0</v>
      </c>
      <c r="Q13" s="221">
        <f t="shared" si="0"/>
        <v>0</v>
      </c>
    </row>
    <row r="14" spans="1:17" ht="11.25">
      <c r="A14" s="528" t="s">
        <v>158</v>
      </c>
      <c r="B14" s="99" t="s">
        <v>159</v>
      </c>
      <c r="C14" s="529" t="s">
        <v>377</v>
      </c>
      <c r="D14" s="530"/>
      <c r="E14" s="530"/>
      <c r="F14" s="530"/>
      <c r="G14" s="530"/>
      <c r="H14" s="530"/>
      <c r="I14" s="530"/>
      <c r="J14" s="530"/>
      <c r="K14" s="530"/>
      <c r="L14" s="530"/>
      <c r="M14" s="530"/>
      <c r="N14" s="530"/>
      <c r="O14" s="530"/>
      <c r="P14" s="530"/>
      <c r="Q14" s="531"/>
    </row>
    <row r="15" spans="1:17" ht="11.25">
      <c r="A15" s="528"/>
      <c r="B15" s="99" t="s">
        <v>160</v>
      </c>
      <c r="C15" s="532"/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533"/>
      <c r="O15" s="533"/>
      <c r="P15" s="533"/>
      <c r="Q15" s="534"/>
    </row>
    <row r="16" spans="1:17" ht="11.25">
      <c r="A16" s="528"/>
      <c r="B16" s="99" t="s">
        <v>161</v>
      </c>
      <c r="C16" s="532"/>
      <c r="D16" s="533"/>
      <c r="E16" s="533"/>
      <c r="F16" s="533"/>
      <c r="G16" s="533"/>
      <c r="H16" s="533"/>
      <c r="I16" s="533"/>
      <c r="J16" s="533"/>
      <c r="K16" s="533"/>
      <c r="L16" s="533"/>
      <c r="M16" s="533"/>
      <c r="N16" s="533"/>
      <c r="O16" s="533"/>
      <c r="P16" s="533"/>
      <c r="Q16" s="534"/>
    </row>
    <row r="17" spans="1:17" ht="11.25">
      <c r="A17" s="528"/>
      <c r="B17" s="99" t="s">
        <v>162</v>
      </c>
      <c r="C17" s="535"/>
      <c r="D17" s="536"/>
      <c r="E17" s="536"/>
      <c r="F17" s="536"/>
      <c r="G17" s="536"/>
      <c r="H17" s="536"/>
      <c r="I17" s="536"/>
      <c r="J17" s="536"/>
      <c r="K17" s="536"/>
      <c r="L17" s="536"/>
      <c r="M17" s="536"/>
      <c r="N17" s="536"/>
      <c r="O17" s="536"/>
      <c r="P17" s="536"/>
      <c r="Q17" s="537"/>
    </row>
    <row r="18" spans="1:17" ht="11.25">
      <c r="A18" s="528"/>
      <c r="B18" s="99" t="s">
        <v>163</v>
      </c>
      <c r="C18" s="100"/>
      <c r="D18" s="229" t="s">
        <v>378</v>
      </c>
      <c r="E18" s="222">
        <v>798000</v>
      </c>
      <c r="F18" s="222">
        <v>470931</v>
      </c>
      <c r="G18" s="222">
        <v>327069</v>
      </c>
      <c r="H18" s="222">
        <v>798000</v>
      </c>
      <c r="I18" s="222">
        <v>470931</v>
      </c>
      <c r="J18" s="222">
        <v>0</v>
      </c>
      <c r="K18" s="222">
        <v>0</v>
      </c>
      <c r="L18" s="222">
        <v>470931</v>
      </c>
      <c r="M18" s="222">
        <v>327069</v>
      </c>
      <c r="N18" s="222">
        <v>327069</v>
      </c>
      <c r="O18" s="222">
        <v>0</v>
      </c>
      <c r="P18" s="222">
        <v>0</v>
      </c>
      <c r="Q18" s="222">
        <v>0</v>
      </c>
    </row>
    <row r="19" spans="1:17" ht="11.25">
      <c r="A19" s="528"/>
      <c r="B19" s="99" t="s">
        <v>407</v>
      </c>
      <c r="C19" s="101"/>
      <c r="D19" s="229" t="s">
        <v>378</v>
      </c>
      <c r="E19" s="222">
        <v>798000</v>
      </c>
      <c r="F19" s="222">
        <v>470931</v>
      </c>
      <c r="G19" s="222">
        <v>327069</v>
      </c>
      <c r="H19" s="222">
        <v>798000</v>
      </c>
      <c r="I19" s="222">
        <v>470931</v>
      </c>
      <c r="J19" s="222">
        <v>0</v>
      </c>
      <c r="K19" s="222">
        <v>0</v>
      </c>
      <c r="L19" s="222">
        <v>470931</v>
      </c>
      <c r="M19" s="222">
        <v>327069</v>
      </c>
      <c r="N19" s="222">
        <v>327069</v>
      </c>
      <c r="O19" s="222">
        <v>0</v>
      </c>
      <c r="P19" s="222">
        <v>0</v>
      </c>
      <c r="Q19" s="222">
        <v>0</v>
      </c>
    </row>
    <row r="20" spans="1:17" ht="11.25" hidden="1">
      <c r="A20" s="528"/>
      <c r="B20" s="99" t="s">
        <v>133</v>
      </c>
      <c r="C20" s="101"/>
      <c r="D20" s="230"/>
      <c r="E20" s="222"/>
      <c r="F20" s="222"/>
      <c r="G20" s="222"/>
      <c r="H20" s="223"/>
      <c r="I20" s="223"/>
      <c r="J20" s="223"/>
      <c r="K20" s="223"/>
      <c r="L20" s="223"/>
      <c r="M20" s="223"/>
      <c r="N20" s="223"/>
      <c r="O20" s="223"/>
      <c r="P20" s="223"/>
      <c r="Q20" s="223"/>
    </row>
    <row r="21" spans="1:17" ht="11.25" hidden="1">
      <c r="A21" s="528"/>
      <c r="B21" s="99" t="s">
        <v>139</v>
      </c>
      <c r="C21" s="101"/>
      <c r="D21" s="230"/>
      <c r="E21" s="222"/>
      <c r="F21" s="222"/>
      <c r="G21" s="222"/>
      <c r="H21" s="223"/>
      <c r="I21" s="223"/>
      <c r="J21" s="223"/>
      <c r="K21" s="223"/>
      <c r="L21" s="223"/>
      <c r="M21" s="223"/>
      <c r="N21" s="223"/>
      <c r="O21" s="223"/>
      <c r="P21" s="223"/>
      <c r="Q21" s="223"/>
    </row>
    <row r="22" spans="1:17" ht="11.25" hidden="1">
      <c r="A22" s="528"/>
      <c r="B22" s="99" t="s">
        <v>174</v>
      </c>
      <c r="C22" s="101"/>
      <c r="D22" s="230"/>
      <c r="E22" s="222"/>
      <c r="F22" s="222"/>
      <c r="G22" s="222"/>
      <c r="H22" s="223"/>
      <c r="I22" s="223"/>
      <c r="J22" s="223"/>
      <c r="K22" s="223"/>
      <c r="L22" s="223"/>
      <c r="M22" s="223"/>
      <c r="N22" s="223"/>
      <c r="O22" s="223"/>
      <c r="P22" s="223"/>
      <c r="Q22" s="223"/>
    </row>
    <row r="23" spans="1:17" ht="11.25">
      <c r="A23" s="528" t="s">
        <v>164</v>
      </c>
      <c r="B23" s="99" t="s">
        <v>159</v>
      </c>
      <c r="C23" s="529" t="s">
        <v>408</v>
      </c>
      <c r="D23" s="530"/>
      <c r="E23" s="530"/>
      <c r="F23" s="530"/>
      <c r="G23" s="530"/>
      <c r="H23" s="530"/>
      <c r="I23" s="530"/>
      <c r="J23" s="530"/>
      <c r="K23" s="530"/>
      <c r="L23" s="530"/>
      <c r="M23" s="530"/>
      <c r="N23" s="530"/>
      <c r="O23" s="530"/>
      <c r="P23" s="530"/>
      <c r="Q23" s="531"/>
    </row>
    <row r="24" spans="1:17" ht="11.25">
      <c r="A24" s="528"/>
      <c r="B24" s="99" t="s">
        <v>160</v>
      </c>
      <c r="C24" s="532"/>
      <c r="D24" s="533"/>
      <c r="E24" s="533"/>
      <c r="F24" s="533"/>
      <c r="G24" s="533"/>
      <c r="H24" s="533"/>
      <c r="I24" s="533"/>
      <c r="J24" s="533"/>
      <c r="K24" s="533"/>
      <c r="L24" s="533"/>
      <c r="M24" s="533"/>
      <c r="N24" s="533"/>
      <c r="O24" s="533"/>
      <c r="P24" s="533"/>
      <c r="Q24" s="534"/>
    </row>
    <row r="25" spans="1:17" ht="11.25">
      <c r="A25" s="528"/>
      <c r="B25" s="99" t="s">
        <v>161</v>
      </c>
      <c r="C25" s="532"/>
      <c r="D25" s="533"/>
      <c r="E25" s="533"/>
      <c r="F25" s="533"/>
      <c r="G25" s="533"/>
      <c r="H25" s="533"/>
      <c r="I25" s="533"/>
      <c r="J25" s="533"/>
      <c r="K25" s="533"/>
      <c r="L25" s="533"/>
      <c r="M25" s="533"/>
      <c r="N25" s="533"/>
      <c r="O25" s="533"/>
      <c r="P25" s="533"/>
      <c r="Q25" s="534"/>
    </row>
    <row r="26" spans="1:17" ht="11.25">
      <c r="A26" s="528"/>
      <c r="B26" s="99" t="s">
        <v>162</v>
      </c>
      <c r="C26" s="535"/>
      <c r="D26" s="536"/>
      <c r="E26" s="536"/>
      <c r="F26" s="536"/>
      <c r="G26" s="536"/>
      <c r="H26" s="536"/>
      <c r="I26" s="536"/>
      <c r="J26" s="536"/>
      <c r="K26" s="536"/>
      <c r="L26" s="536"/>
      <c r="M26" s="536"/>
      <c r="N26" s="536"/>
      <c r="O26" s="536"/>
      <c r="P26" s="536"/>
      <c r="Q26" s="537"/>
    </row>
    <row r="27" spans="1:17" ht="11.25">
      <c r="A27" s="528"/>
      <c r="B27" s="99" t="s">
        <v>163</v>
      </c>
      <c r="C27" s="100"/>
      <c r="D27" s="229" t="s">
        <v>409</v>
      </c>
      <c r="E27" s="222">
        <f>F27+G27</f>
        <v>4225135</v>
      </c>
      <c r="F27" s="222">
        <v>1877495</v>
      </c>
      <c r="G27" s="222">
        <v>2347640</v>
      </c>
      <c r="H27" s="222">
        <f>H28</f>
        <v>1557158</v>
      </c>
      <c r="I27" s="222">
        <f aca="true" t="shared" si="1" ref="I27:Q27">I28</f>
        <v>383338</v>
      </c>
      <c r="J27" s="222">
        <f t="shared" si="1"/>
        <v>0</v>
      </c>
      <c r="K27" s="222">
        <f t="shared" si="1"/>
        <v>0</v>
      </c>
      <c r="L27" s="222">
        <f t="shared" si="1"/>
        <v>383338</v>
      </c>
      <c r="M27" s="222">
        <f t="shared" si="1"/>
        <v>1173820</v>
      </c>
      <c r="N27" s="222">
        <f t="shared" si="1"/>
        <v>469528</v>
      </c>
      <c r="O27" s="222">
        <f t="shared" si="1"/>
        <v>704292</v>
      </c>
      <c r="P27" s="222">
        <f t="shared" si="1"/>
        <v>0</v>
      </c>
      <c r="Q27" s="222">
        <f t="shared" si="1"/>
        <v>0</v>
      </c>
    </row>
    <row r="28" spans="1:17" ht="11.25">
      <c r="A28" s="528"/>
      <c r="B28" s="99" t="s">
        <v>407</v>
      </c>
      <c r="C28" s="101"/>
      <c r="D28" s="229" t="s">
        <v>409</v>
      </c>
      <c r="E28" s="222">
        <f>F28+G28</f>
        <v>1557158</v>
      </c>
      <c r="F28" s="222">
        <f>I28</f>
        <v>383338</v>
      </c>
      <c r="G28" s="222">
        <f>M28</f>
        <v>1173820</v>
      </c>
      <c r="H28" s="223">
        <f>I28+M28</f>
        <v>1557158</v>
      </c>
      <c r="I28" s="223">
        <f>J28+K28+L28</f>
        <v>383338</v>
      </c>
      <c r="J28" s="223">
        <v>0</v>
      </c>
      <c r="K28" s="223">
        <v>0</v>
      </c>
      <c r="L28" s="223">
        <v>383338</v>
      </c>
      <c r="M28" s="223">
        <f>N28+O28+P28+Q28</f>
        <v>1173820</v>
      </c>
      <c r="N28" s="223">
        <v>469528</v>
      </c>
      <c r="O28" s="223">
        <v>704292</v>
      </c>
      <c r="P28" s="223">
        <v>0</v>
      </c>
      <c r="Q28" s="223">
        <v>0</v>
      </c>
    </row>
    <row r="29" spans="1:17" ht="11.25" hidden="1">
      <c r="A29" s="528"/>
      <c r="B29" s="99" t="s">
        <v>133</v>
      </c>
      <c r="C29" s="101"/>
      <c r="D29" s="230"/>
      <c r="E29" s="222"/>
      <c r="F29" s="222"/>
      <c r="G29" s="222"/>
      <c r="H29" s="223"/>
      <c r="I29" s="223"/>
      <c r="J29" s="223"/>
      <c r="K29" s="223"/>
      <c r="L29" s="223"/>
      <c r="M29" s="223"/>
      <c r="N29" s="223"/>
      <c r="O29" s="223"/>
      <c r="P29" s="223"/>
      <c r="Q29" s="223"/>
    </row>
    <row r="30" spans="1:17" ht="11.25" hidden="1">
      <c r="A30" s="528"/>
      <c r="B30" s="99" t="s">
        <v>139</v>
      </c>
      <c r="C30" s="101"/>
      <c r="D30" s="230"/>
      <c r="E30" s="222"/>
      <c r="F30" s="222"/>
      <c r="G30" s="222"/>
      <c r="H30" s="223"/>
      <c r="I30" s="223"/>
      <c r="J30" s="223"/>
      <c r="K30" s="223"/>
      <c r="L30" s="223"/>
      <c r="M30" s="223"/>
      <c r="N30" s="223"/>
      <c r="O30" s="223"/>
      <c r="P30" s="223"/>
      <c r="Q30" s="223"/>
    </row>
    <row r="31" spans="1:17" ht="11.25" hidden="1">
      <c r="A31" s="528"/>
      <c r="B31" s="99" t="s">
        <v>175</v>
      </c>
      <c r="C31" s="101"/>
      <c r="D31" s="230"/>
      <c r="E31" s="222"/>
      <c r="F31" s="222"/>
      <c r="G31" s="222"/>
      <c r="H31" s="223"/>
      <c r="I31" s="223"/>
      <c r="J31" s="223"/>
      <c r="K31" s="223"/>
      <c r="L31" s="223"/>
      <c r="M31" s="223"/>
      <c r="N31" s="223"/>
      <c r="O31" s="223"/>
      <c r="P31" s="223"/>
      <c r="Q31" s="223"/>
    </row>
    <row r="32" spans="1:17" ht="11.25" hidden="1">
      <c r="A32" s="102" t="s">
        <v>165</v>
      </c>
      <c r="B32" s="99" t="s">
        <v>166</v>
      </c>
      <c r="C32" s="523"/>
      <c r="D32" s="524"/>
      <c r="E32" s="524"/>
      <c r="F32" s="524"/>
      <c r="G32" s="524"/>
      <c r="H32" s="524"/>
      <c r="I32" s="524"/>
      <c r="J32" s="524"/>
      <c r="K32" s="524"/>
      <c r="L32" s="524"/>
      <c r="M32" s="524"/>
      <c r="N32" s="524"/>
      <c r="O32" s="524"/>
      <c r="P32" s="524"/>
      <c r="Q32" s="525"/>
    </row>
    <row r="33" spans="1:17" s="98" customFormat="1" ht="11.25">
      <c r="A33" s="103">
        <v>2</v>
      </c>
      <c r="B33" s="104" t="s">
        <v>167</v>
      </c>
      <c r="C33" s="526" t="s">
        <v>104</v>
      </c>
      <c r="D33" s="527"/>
      <c r="E33" s="224">
        <f>E38+E48</f>
        <v>22090</v>
      </c>
      <c r="F33" s="224">
        <f aca="true" t="shared" si="2" ref="F33:Q33">F38+F48</f>
        <v>3313</v>
      </c>
      <c r="G33" s="224">
        <f t="shared" si="2"/>
        <v>18777</v>
      </c>
      <c r="H33" s="224">
        <f t="shared" si="2"/>
        <v>14670</v>
      </c>
      <c r="I33" s="224">
        <f t="shared" si="2"/>
        <v>2200</v>
      </c>
      <c r="J33" s="224">
        <f t="shared" si="2"/>
        <v>0</v>
      </c>
      <c r="K33" s="224">
        <f t="shared" si="2"/>
        <v>0</v>
      </c>
      <c r="L33" s="224">
        <f t="shared" si="2"/>
        <v>2200</v>
      </c>
      <c r="M33" s="224">
        <f t="shared" si="2"/>
        <v>12470</v>
      </c>
      <c r="N33" s="224">
        <f t="shared" si="2"/>
        <v>12470</v>
      </c>
      <c r="O33" s="224">
        <f t="shared" si="2"/>
        <v>0</v>
      </c>
      <c r="P33" s="224">
        <f t="shared" si="2"/>
        <v>0</v>
      </c>
      <c r="Q33" s="224">
        <f t="shared" si="2"/>
        <v>0</v>
      </c>
    </row>
    <row r="34" spans="1:17" ht="11.25">
      <c r="A34" s="528" t="s">
        <v>168</v>
      </c>
      <c r="B34" s="99" t="s">
        <v>159</v>
      </c>
      <c r="C34" s="529" t="s">
        <v>411</v>
      </c>
      <c r="D34" s="530"/>
      <c r="E34" s="530"/>
      <c r="F34" s="530"/>
      <c r="G34" s="530"/>
      <c r="H34" s="530"/>
      <c r="I34" s="530"/>
      <c r="J34" s="530"/>
      <c r="K34" s="530"/>
      <c r="L34" s="530"/>
      <c r="M34" s="530"/>
      <c r="N34" s="530"/>
      <c r="O34" s="530"/>
      <c r="P34" s="530"/>
      <c r="Q34" s="531"/>
    </row>
    <row r="35" spans="1:17" ht="11.25">
      <c r="A35" s="528"/>
      <c r="B35" s="99" t="s">
        <v>160</v>
      </c>
      <c r="C35" s="532"/>
      <c r="D35" s="533"/>
      <c r="E35" s="533"/>
      <c r="F35" s="533"/>
      <c r="G35" s="533"/>
      <c r="H35" s="533"/>
      <c r="I35" s="533"/>
      <c r="J35" s="533"/>
      <c r="K35" s="533"/>
      <c r="L35" s="533"/>
      <c r="M35" s="533"/>
      <c r="N35" s="533"/>
      <c r="O35" s="533"/>
      <c r="P35" s="533"/>
      <c r="Q35" s="534"/>
    </row>
    <row r="36" spans="1:17" ht="11.25">
      <c r="A36" s="528"/>
      <c r="B36" s="99" t="s">
        <v>161</v>
      </c>
      <c r="C36" s="532"/>
      <c r="D36" s="533"/>
      <c r="E36" s="533"/>
      <c r="F36" s="533"/>
      <c r="G36" s="533"/>
      <c r="H36" s="533"/>
      <c r="I36" s="533"/>
      <c r="J36" s="533"/>
      <c r="K36" s="533"/>
      <c r="L36" s="533"/>
      <c r="M36" s="533"/>
      <c r="N36" s="533"/>
      <c r="O36" s="533"/>
      <c r="P36" s="533"/>
      <c r="Q36" s="534"/>
    </row>
    <row r="37" spans="1:17" ht="11.25">
      <c r="A37" s="528"/>
      <c r="B37" s="99" t="s">
        <v>162</v>
      </c>
      <c r="C37" s="535"/>
      <c r="D37" s="536"/>
      <c r="E37" s="536"/>
      <c r="F37" s="536"/>
      <c r="G37" s="536"/>
      <c r="H37" s="536"/>
      <c r="I37" s="536"/>
      <c r="J37" s="536"/>
      <c r="K37" s="536"/>
      <c r="L37" s="536"/>
      <c r="M37" s="536"/>
      <c r="N37" s="536"/>
      <c r="O37" s="536"/>
      <c r="P37" s="536"/>
      <c r="Q37" s="537"/>
    </row>
    <row r="38" spans="1:17" ht="11.25">
      <c r="A38" s="528"/>
      <c r="B38" s="99" t="s">
        <v>163</v>
      </c>
      <c r="C38" s="100"/>
      <c r="D38" s="229" t="s">
        <v>376</v>
      </c>
      <c r="E38" s="222">
        <f>F38+G38</f>
        <v>22090</v>
      </c>
      <c r="F38" s="222">
        <v>3313</v>
      </c>
      <c r="G38" s="222">
        <v>18777</v>
      </c>
      <c r="H38" s="222">
        <f aca="true" t="shared" si="3" ref="H38:Q38">H39</f>
        <v>14670</v>
      </c>
      <c r="I38" s="222">
        <f t="shared" si="3"/>
        <v>2200</v>
      </c>
      <c r="J38" s="222">
        <f t="shared" si="3"/>
        <v>0</v>
      </c>
      <c r="K38" s="222">
        <f t="shared" si="3"/>
        <v>0</v>
      </c>
      <c r="L38" s="222">
        <f t="shared" si="3"/>
        <v>2200</v>
      </c>
      <c r="M38" s="222">
        <f t="shared" si="3"/>
        <v>12470</v>
      </c>
      <c r="N38" s="222">
        <f t="shared" si="3"/>
        <v>12470</v>
      </c>
      <c r="O38" s="222">
        <f t="shared" si="3"/>
        <v>0</v>
      </c>
      <c r="P38" s="222">
        <f t="shared" si="3"/>
        <v>0</v>
      </c>
      <c r="Q38" s="222">
        <f t="shared" si="3"/>
        <v>0</v>
      </c>
    </row>
    <row r="39" spans="1:17" ht="11.25">
      <c r="A39" s="528"/>
      <c r="B39" s="99" t="s">
        <v>407</v>
      </c>
      <c r="C39" s="101"/>
      <c r="D39" s="230" t="s">
        <v>376</v>
      </c>
      <c r="E39" s="222">
        <f>F39+G39</f>
        <v>14670</v>
      </c>
      <c r="F39" s="222">
        <f>I39</f>
        <v>2200</v>
      </c>
      <c r="G39" s="222">
        <f>M39</f>
        <v>12470</v>
      </c>
      <c r="H39" s="223">
        <f>I39+M39</f>
        <v>14670</v>
      </c>
      <c r="I39" s="223">
        <f>J39+K39+L39</f>
        <v>2200</v>
      </c>
      <c r="J39" s="223">
        <v>0</v>
      </c>
      <c r="K39" s="223">
        <v>0</v>
      </c>
      <c r="L39" s="223">
        <v>2200</v>
      </c>
      <c r="M39" s="223">
        <f>N39+O39+P39+Q39</f>
        <v>12470</v>
      </c>
      <c r="N39" s="223">
        <v>12470</v>
      </c>
      <c r="O39" s="223">
        <v>0</v>
      </c>
      <c r="P39" s="223">
        <v>0</v>
      </c>
      <c r="Q39" s="223">
        <v>0</v>
      </c>
    </row>
    <row r="40" spans="1:17" ht="11.25" hidden="1">
      <c r="A40" s="528"/>
      <c r="B40" s="99" t="s">
        <v>133</v>
      </c>
      <c r="C40" s="101"/>
      <c r="D40" s="230"/>
      <c r="E40" s="222"/>
      <c r="F40" s="222"/>
      <c r="G40" s="222"/>
      <c r="H40" s="223"/>
      <c r="I40" s="223"/>
      <c r="J40" s="223"/>
      <c r="K40" s="223"/>
      <c r="L40" s="223"/>
      <c r="M40" s="223"/>
      <c r="N40" s="223"/>
      <c r="O40" s="223"/>
      <c r="P40" s="223"/>
      <c r="Q40" s="223"/>
    </row>
    <row r="41" spans="1:17" ht="11.25" hidden="1">
      <c r="A41" s="528"/>
      <c r="B41" s="99" t="s">
        <v>139</v>
      </c>
      <c r="C41" s="101"/>
      <c r="D41" s="230"/>
      <c r="E41" s="222"/>
      <c r="F41" s="222"/>
      <c r="G41" s="222"/>
      <c r="H41" s="223"/>
      <c r="I41" s="223"/>
      <c r="J41" s="223"/>
      <c r="K41" s="223"/>
      <c r="L41" s="223"/>
      <c r="M41" s="223"/>
      <c r="N41" s="223"/>
      <c r="O41" s="223"/>
      <c r="P41" s="223"/>
      <c r="Q41" s="223"/>
    </row>
    <row r="42" spans="1:17" ht="11.25" hidden="1">
      <c r="A42" s="528"/>
      <c r="B42" s="99" t="s">
        <v>175</v>
      </c>
      <c r="C42" s="101"/>
      <c r="D42" s="230"/>
      <c r="E42" s="222"/>
      <c r="F42" s="222"/>
      <c r="G42" s="222"/>
      <c r="H42" s="223"/>
      <c r="I42" s="223"/>
      <c r="J42" s="223"/>
      <c r="K42" s="223"/>
      <c r="L42" s="223"/>
      <c r="M42" s="223"/>
      <c r="N42" s="223"/>
      <c r="O42" s="223"/>
      <c r="P42" s="223"/>
      <c r="Q42" s="223"/>
    </row>
    <row r="43" spans="1:17" ht="11.25" hidden="1">
      <c r="A43" s="105" t="s">
        <v>169</v>
      </c>
      <c r="B43" s="106" t="s">
        <v>166</v>
      </c>
      <c r="C43" s="540"/>
      <c r="D43" s="541"/>
      <c r="E43" s="541"/>
      <c r="F43" s="541"/>
      <c r="G43" s="541"/>
      <c r="H43" s="541"/>
      <c r="I43" s="541"/>
      <c r="J43" s="541"/>
      <c r="K43" s="541"/>
      <c r="L43" s="541"/>
      <c r="M43" s="541"/>
      <c r="N43" s="541"/>
      <c r="O43" s="541"/>
      <c r="P43" s="541"/>
      <c r="Q43" s="542"/>
    </row>
    <row r="44" spans="1:17" ht="11.25" customHeight="1" hidden="1">
      <c r="A44" s="528" t="s">
        <v>168</v>
      </c>
      <c r="B44" s="99" t="s">
        <v>159</v>
      </c>
      <c r="C44" s="529" t="s">
        <v>375</v>
      </c>
      <c r="D44" s="530"/>
      <c r="E44" s="530"/>
      <c r="F44" s="530"/>
      <c r="G44" s="530"/>
      <c r="H44" s="530"/>
      <c r="I44" s="530"/>
      <c r="J44" s="530"/>
      <c r="K44" s="530"/>
      <c r="L44" s="530"/>
      <c r="M44" s="530"/>
      <c r="N44" s="530"/>
      <c r="O44" s="530"/>
      <c r="P44" s="530"/>
      <c r="Q44" s="531"/>
    </row>
    <row r="45" spans="1:17" ht="11.25" customHeight="1" hidden="1">
      <c r="A45" s="528"/>
      <c r="B45" s="99" t="s">
        <v>160</v>
      </c>
      <c r="C45" s="532"/>
      <c r="D45" s="533"/>
      <c r="E45" s="533"/>
      <c r="F45" s="533"/>
      <c r="G45" s="533"/>
      <c r="H45" s="533"/>
      <c r="I45" s="533"/>
      <c r="J45" s="533"/>
      <c r="K45" s="533"/>
      <c r="L45" s="533"/>
      <c r="M45" s="533"/>
      <c r="N45" s="533"/>
      <c r="O45" s="533"/>
      <c r="P45" s="533"/>
      <c r="Q45" s="534"/>
    </row>
    <row r="46" spans="1:17" ht="11.25" customHeight="1" hidden="1">
      <c r="A46" s="528"/>
      <c r="B46" s="99" t="s">
        <v>161</v>
      </c>
      <c r="C46" s="532"/>
      <c r="D46" s="533"/>
      <c r="E46" s="533"/>
      <c r="F46" s="533"/>
      <c r="G46" s="533"/>
      <c r="H46" s="533"/>
      <c r="I46" s="533"/>
      <c r="J46" s="533"/>
      <c r="K46" s="533"/>
      <c r="L46" s="533"/>
      <c r="M46" s="533"/>
      <c r="N46" s="533"/>
      <c r="O46" s="533"/>
      <c r="P46" s="533"/>
      <c r="Q46" s="534"/>
    </row>
    <row r="47" spans="1:17" ht="11.25" customHeight="1" hidden="1">
      <c r="A47" s="528"/>
      <c r="B47" s="99" t="s">
        <v>162</v>
      </c>
      <c r="C47" s="535"/>
      <c r="D47" s="536"/>
      <c r="E47" s="536"/>
      <c r="F47" s="536"/>
      <c r="G47" s="536"/>
      <c r="H47" s="536"/>
      <c r="I47" s="536"/>
      <c r="J47" s="536"/>
      <c r="K47" s="536"/>
      <c r="L47" s="536"/>
      <c r="M47" s="536"/>
      <c r="N47" s="536"/>
      <c r="O47" s="536"/>
      <c r="P47" s="536"/>
      <c r="Q47" s="537"/>
    </row>
    <row r="48" spans="1:17" ht="11.25" customHeight="1" hidden="1">
      <c r="A48" s="528"/>
      <c r="B48" s="99" t="s">
        <v>163</v>
      </c>
      <c r="C48" s="100"/>
      <c r="D48" s="229" t="s">
        <v>376</v>
      </c>
      <c r="E48" s="222">
        <v>0</v>
      </c>
      <c r="F48" s="222">
        <v>0</v>
      </c>
      <c r="G48" s="222">
        <v>0</v>
      </c>
      <c r="H48" s="222">
        <v>0</v>
      </c>
      <c r="I48" s="222">
        <v>0</v>
      </c>
      <c r="J48" s="222">
        <v>0</v>
      </c>
      <c r="K48" s="222">
        <v>0</v>
      </c>
      <c r="L48" s="222">
        <v>0</v>
      </c>
      <c r="M48" s="222">
        <v>0</v>
      </c>
      <c r="N48" s="222">
        <v>0</v>
      </c>
      <c r="O48" s="222">
        <v>0</v>
      </c>
      <c r="P48" s="222">
        <v>0</v>
      </c>
      <c r="Q48" s="222">
        <v>0</v>
      </c>
    </row>
    <row r="49" spans="1:17" ht="11.25" customHeight="1" hidden="1">
      <c r="A49" s="528"/>
      <c r="B49" s="99" t="s">
        <v>173</v>
      </c>
      <c r="C49" s="101"/>
      <c r="D49" s="230" t="s">
        <v>376</v>
      </c>
      <c r="E49" s="222">
        <v>0</v>
      </c>
      <c r="F49" s="222">
        <v>0</v>
      </c>
      <c r="G49" s="222">
        <v>0</v>
      </c>
      <c r="H49" s="223">
        <v>0</v>
      </c>
      <c r="I49" s="223">
        <v>0</v>
      </c>
      <c r="J49" s="223">
        <v>0</v>
      </c>
      <c r="K49" s="223">
        <v>0</v>
      </c>
      <c r="L49" s="223">
        <v>0</v>
      </c>
      <c r="M49" s="223">
        <v>0</v>
      </c>
      <c r="N49" s="223">
        <v>0</v>
      </c>
      <c r="O49" s="223">
        <v>0</v>
      </c>
      <c r="P49" s="223">
        <v>0</v>
      </c>
      <c r="Q49" s="223">
        <v>0</v>
      </c>
    </row>
    <row r="50" spans="1:17" ht="11.25" customHeight="1" hidden="1">
      <c r="A50" s="528"/>
      <c r="B50" s="99" t="s">
        <v>133</v>
      </c>
      <c r="C50" s="101"/>
      <c r="D50" s="230"/>
      <c r="E50" s="222"/>
      <c r="F50" s="222"/>
      <c r="G50" s="222"/>
      <c r="H50" s="223"/>
      <c r="I50" s="223"/>
      <c r="J50" s="223"/>
      <c r="K50" s="223"/>
      <c r="L50" s="223"/>
      <c r="M50" s="223"/>
      <c r="N50" s="223"/>
      <c r="O50" s="223"/>
      <c r="P50" s="223"/>
      <c r="Q50" s="223"/>
    </row>
    <row r="51" spans="1:17" ht="11.25" customHeight="1" hidden="1">
      <c r="A51" s="528"/>
      <c r="B51" s="99" t="s">
        <v>139</v>
      </c>
      <c r="C51" s="101"/>
      <c r="D51" s="230"/>
      <c r="E51" s="222"/>
      <c r="F51" s="222"/>
      <c r="G51" s="222"/>
      <c r="H51" s="223"/>
      <c r="I51" s="223"/>
      <c r="J51" s="223"/>
      <c r="K51" s="223"/>
      <c r="L51" s="223"/>
      <c r="M51" s="223"/>
      <c r="N51" s="223"/>
      <c r="O51" s="223"/>
      <c r="P51" s="223"/>
      <c r="Q51" s="223"/>
    </row>
    <row r="52" spans="1:17" ht="11.25" customHeight="1" hidden="1">
      <c r="A52" s="528"/>
      <c r="B52" s="99" t="s">
        <v>175</v>
      </c>
      <c r="C52" s="101"/>
      <c r="D52" s="230"/>
      <c r="E52" s="222"/>
      <c r="F52" s="222"/>
      <c r="G52" s="222"/>
      <c r="H52" s="223"/>
      <c r="I52" s="223"/>
      <c r="J52" s="223"/>
      <c r="K52" s="223"/>
      <c r="L52" s="223"/>
      <c r="M52" s="223"/>
      <c r="N52" s="223"/>
      <c r="O52" s="223"/>
      <c r="P52" s="223"/>
      <c r="Q52" s="223"/>
    </row>
    <row r="53" spans="1:17" s="98" customFormat="1" ht="15" customHeight="1">
      <c r="A53" s="543" t="s">
        <v>170</v>
      </c>
      <c r="B53" s="544"/>
      <c r="C53" s="545" t="s">
        <v>104</v>
      </c>
      <c r="D53" s="546"/>
      <c r="E53" s="225">
        <f>E13+E33</f>
        <v>5045225</v>
      </c>
      <c r="F53" s="225">
        <f aca="true" t="shared" si="4" ref="F53:Q53">F13+F33</f>
        <v>2351739</v>
      </c>
      <c r="G53" s="225">
        <f t="shared" si="4"/>
        <v>2693486</v>
      </c>
      <c r="H53" s="225">
        <f t="shared" si="4"/>
        <v>2369828</v>
      </c>
      <c r="I53" s="225">
        <f t="shared" si="4"/>
        <v>856469</v>
      </c>
      <c r="J53" s="225">
        <f t="shared" si="4"/>
        <v>0</v>
      </c>
      <c r="K53" s="225">
        <f t="shared" si="4"/>
        <v>0</v>
      </c>
      <c r="L53" s="225">
        <f t="shared" si="4"/>
        <v>856469</v>
      </c>
      <c r="M53" s="225">
        <f t="shared" si="4"/>
        <v>1513359</v>
      </c>
      <c r="N53" s="225">
        <f t="shared" si="4"/>
        <v>809067</v>
      </c>
      <c r="O53" s="225">
        <f t="shared" si="4"/>
        <v>704292</v>
      </c>
      <c r="P53" s="225">
        <f t="shared" si="4"/>
        <v>0</v>
      </c>
      <c r="Q53" s="225">
        <f t="shared" si="4"/>
        <v>0</v>
      </c>
    </row>
    <row r="55" spans="1:10" ht="11.25">
      <c r="A55" s="510" t="s">
        <v>171</v>
      </c>
      <c r="B55" s="510"/>
      <c r="C55" s="510"/>
      <c r="D55" s="510"/>
      <c r="E55" s="510"/>
      <c r="F55" s="510"/>
      <c r="G55" s="510"/>
      <c r="H55" s="510"/>
      <c r="I55" s="510"/>
      <c r="J55" s="510"/>
    </row>
    <row r="56" spans="1:10" ht="11.25">
      <c r="A56" s="107" t="s">
        <v>172</v>
      </c>
      <c r="B56" s="107"/>
      <c r="C56" s="107"/>
      <c r="D56" s="231"/>
      <c r="E56" s="226"/>
      <c r="F56" s="226"/>
      <c r="G56" s="226"/>
      <c r="H56" s="226"/>
      <c r="I56" s="226"/>
      <c r="J56" s="226"/>
    </row>
    <row r="57" spans="1:5" ht="11.25">
      <c r="A57" s="107"/>
      <c r="B57" s="107"/>
      <c r="C57" s="107"/>
      <c r="D57" s="231"/>
      <c r="E57" s="226"/>
    </row>
  </sheetData>
  <sheetProtection/>
  <mergeCells count="34"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C13:D13"/>
    <mergeCell ref="A14:A22"/>
    <mergeCell ref="C14:Q17"/>
    <mergeCell ref="A23:A31"/>
    <mergeCell ref="C23:Q26"/>
    <mergeCell ref="C32:Q32"/>
    <mergeCell ref="A55:J55"/>
    <mergeCell ref="A44:A52"/>
    <mergeCell ref="C44:Q47"/>
    <mergeCell ref="C33:D33"/>
    <mergeCell ref="A34:A42"/>
    <mergeCell ref="C34:Q37"/>
    <mergeCell ref="C43:Q43"/>
    <mergeCell ref="A53:B53"/>
    <mergeCell ref="C53:D5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35"/>
  <sheetViews>
    <sheetView zoomScalePageLayoutView="0" workbookViewId="0" topLeftCell="A11">
      <selection activeCell="C19" sqref="C19"/>
    </sheetView>
  </sheetViews>
  <sheetFormatPr defaultColWidth="9.140625" defaultRowHeight="12.75"/>
  <cols>
    <col min="1" max="1" width="3.57421875" style="240" customWidth="1"/>
    <col min="2" max="2" width="25.28125" style="240" customWidth="1"/>
    <col min="3" max="3" width="11.00390625" style="0" customWidth="1"/>
    <col min="4" max="4" width="8.00390625" style="0" customWidth="1"/>
    <col min="5" max="11" width="9.57421875" style="0" customWidth="1"/>
    <col min="12" max="13" width="9.7109375" style="0" customWidth="1"/>
    <col min="14" max="14" width="9.57421875" style="0" customWidth="1"/>
    <col min="15" max="15" width="9.7109375" style="0" customWidth="1"/>
    <col min="16" max="16" width="9.57421875" style="0" customWidth="1"/>
    <col min="17" max="18" width="9.7109375" style="0" customWidth="1"/>
  </cols>
  <sheetData>
    <row r="1" ht="12.75" hidden="1"/>
    <row r="2" spans="1:18" ht="18">
      <c r="A2" s="501" t="s">
        <v>207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</row>
    <row r="3" ht="12.75">
      <c r="R3" s="108"/>
    </row>
    <row r="4" spans="1:18" s="9" customFormat="1" ht="35.25" customHeight="1">
      <c r="A4" s="547" t="s">
        <v>35</v>
      </c>
      <c r="B4" s="547" t="s">
        <v>102</v>
      </c>
      <c r="C4" s="548" t="s">
        <v>208</v>
      </c>
      <c r="D4" s="549" t="s">
        <v>177</v>
      </c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49"/>
      <c r="Q4" s="549"/>
      <c r="R4" s="549"/>
    </row>
    <row r="5" spans="1:18" s="9" customFormat="1" ht="23.25" customHeight="1">
      <c r="A5" s="547"/>
      <c r="B5" s="547"/>
      <c r="C5" s="548"/>
      <c r="D5" s="257" t="s">
        <v>178</v>
      </c>
      <c r="E5" s="109">
        <v>2010</v>
      </c>
      <c r="F5" s="109">
        <v>2011</v>
      </c>
      <c r="G5" s="109">
        <v>2012</v>
      </c>
      <c r="H5" s="109">
        <v>2013</v>
      </c>
      <c r="I5" s="109">
        <v>2014</v>
      </c>
      <c r="J5" s="109">
        <v>2015</v>
      </c>
      <c r="K5" s="109">
        <v>2016</v>
      </c>
      <c r="L5" s="109">
        <v>2017</v>
      </c>
      <c r="M5" s="109">
        <v>2018</v>
      </c>
      <c r="N5" s="109">
        <v>2019</v>
      </c>
      <c r="O5" s="109">
        <v>2020</v>
      </c>
      <c r="P5" s="109">
        <v>2021</v>
      </c>
      <c r="Q5" s="109">
        <v>2022</v>
      </c>
      <c r="R5" s="109">
        <v>2023</v>
      </c>
    </row>
    <row r="6" spans="1:18" s="111" customFormat="1" ht="12">
      <c r="A6" s="241">
        <v>1</v>
      </c>
      <c r="B6" s="241">
        <v>2</v>
      </c>
      <c r="C6" s="110">
        <v>3</v>
      </c>
      <c r="D6" s="110">
        <v>4</v>
      </c>
      <c r="E6" s="110">
        <v>5</v>
      </c>
      <c r="F6" s="110">
        <v>6</v>
      </c>
      <c r="G6" s="110">
        <v>7</v>
      </c>
      <c r="H6" s="110">
        <v>8</v>
      </c>
      <c r="I6" s="110">
        <v>9</v>
      </c>
      <c r="J6" s="110">
        <v>10</v>
      </c>
      <c r="K6" s="110">
        <v>11</v>
      </c>
      <c r="L6" s="110">
        <v>12</v>
      </c>
      <c r="M6" s="110">
        <v>13</v>
      </c>
      <c r="N6" s="110">
        <v>14</v>
      </c>
      <c r="O6" s="110">
        <v>15</v>
      </c>
      <c r="P6" s="110">
        <v>16</v>
      </c>
      <c r="Q6" s="110">
        <v>17</v>
      </c>
      <c r="R6" s="110">
        <v>18</v>
      </c>
    </row>
    <row r="7" spans="1:18" s="232" customFormat="1" ht="24" customHeight="1">
      <c r="A7" s="245" t="s">
        <v>38</v>
      </c>
      <c r="B7" s="242" t="s">
        <v>379</v>
      </c>
      <c r="C7" s="254">
        <f>C8+C12+C17</f>
        <v>5218964.49</v>
      </c>
      <c r="D7" s="234"/>
      <c r="E7" s="248">
        <f aca="true" t="shared" si="0" ref="E7:R7">E8+E12+E17</f>
        <v>7254415</v>
      </c>
      <c r="F7" s="248">
        <f t="shared" si="0"/>
        <v>6475415</v>
      </c>
      <c r="G7" s="248">
        <f t="shared" si="0"/>
        <v>5739000</v>
      </c>
      <c r="H7" s="248">
        <f t="shared" si="0"/>
        <v>4853000</v>
      </c>
      <c r="I7" s="248">
        <f t="shared" si="0"/>
        <v>3967000</v>
      </c>
      <c r="J7" s="248">
        <f t="shared" si="0"/>
        <v>3079000</v>
      </c>
      <c r="K7" s="248">
        <f t="shared" si="0"/>
        <v>2191000</v>
      </c>
      <c r="L7" s="248">
        <f t="shared" si="0"/>
        <v>1610500</v>
      </c>
      <c r="M7" s="248">
        <f t="shared" si="0"/>
        <v>1336000</v>
      </c>
      <c r="N7" s="248">
        <f t="shared" si="0"/>
        <v>1132000</v>
      </c>
      <c r="O7" s="248">
        <f t="shared" si="0"/>
        <v>928000</v>
      </c>
      <c r="P7" s="248">
        <f t="shared" si="0"/>
        <v>724000</v>
      </c>
      <c r="Q7" s="248">
        <f t="shared" si="0"/>
        <v>520000</v>
      </c>
      <c r="R7" s="248">
        <f t="shared" si="0"/>
        <v>260000</v>
      </c>
    </row>
    <row r="8" spans="1:18" s="6" customFormat="1" ht="37.5" customHeight="1">
      <c r="A8" s="246" t="s">
        <v>158</v>
      </c>
      <c r="B8" s="243" t="s">
        <v>382</v>
      </c>
      <c r="C8" s="255">
        <f>C9+C10+C11</f>
        <v>4618964.49</v>
      </c>
      <c r="D8" s="235"/>
      <c r="E8" s="249">
        <f aca="true" t="shared" si="1" ref="E8:R8">E9+E10+E11</f>
        <v>4640000</v>
      </c>
      <c r="F8" s="249">
        <f t="shared" si="1"/>
        <v>6475415</v>
      </c>
      <c r="G8" s="249">
        <f t="shared" si="1"/>
        <v>5739000</v>
      </c>
      <c r="H8" s="249">
        <f t="shared" si="1"/>
        <v>4853000</v>
      </c>
      <c r="I8" s="249">
        <f t="shared" si="1"/>
        <v>3967000</v>
      </c>
      <c r="J8" s="249">
        <f t="shared" si="1"/>
        <v>3079000</v>
      </c>
      <c r="K8" s="249">
        <f t="shared" si="1"/>
        <v>2191000</v>
      </c>
      <c r="L8" s="249">
        <f t="shared" si="1"/>
        <v>1610500</v>
      </c>
      <c r="M8" s="249">
        <f t="shared" si="1"/>
        <v>1336000</v>
      </c>
      <c r="N8" s="249">
        <f t="shared" si="1"/>
        <v>1132000</v>
      </c>
      <c r="O8" s="249">
        <f t="shared" si="1"/>
        <v>928000</v>
      </c>
      <c r="P8" s="249">
        <f t="shared" si="1"/>
        <v>724000</v>
      </c>
      <c r="Q8" s="249">
        <f t="shared" si="1"/>
        <v>520000</v>
      </c>
      <c r="R8" s="249">
        <f t="shared" si="1"/>
        <v>260000</v>
      </c>
    </row>
    <row r="9" spans="1:18" s="6" customFormat="1" ht="15" customHeight="1">
      <c r="A9" s="241" t="s">
        <v>179</v>
      </c>
      <c r="B9" s="244" t="s">
        <v>180</v>
      </c>
      <c r="C9" s="255">
        <v>4618964.49</v>
      </c>
      <c r="D9" s="235"/>
      <c r="E9" s="249">
        <v>4640000</v>
      </c>
      <c r="F9" s="249">
        <v>6475415</v>
      </c>
      <c r="G9" s="249">
        <v>5739000</v>
      </c>
      <c r="H9" s="249">
        <v>4853000</v>
      </c>
      <c r="I9" s="249">
        <v>3967000</v>
      </c>
      <c r="J9" s="249">
        <v>3079000</v>
      </c>
      <c r="K9" s="249">
        <v>2191000</v>
      </c>
      <c r="L9" s="249">
        <v>1610500</v>
      </c>
      <c r="M9" s="249">
        <v>1336000</v>
      </c>
      <c r="N9" s="249">
        <v>1132000</v>
      </c>
      <c r="O9" s="249">
        <v>928000</v>
      </c>
      <c r="P9" s="249">
        <v>724000</v>
      </c>
      <c r="Q9" s="249">
        <v>520000</v>
      </c>
      <c r="R9" s="249">
        <v>260000</v>
      </c>
    </row>
    <row r="10" spans="1:18" s="6" customFormat="1" ht="15" customHeight="1">
      <c r="A10" s="241" t="s">
        <v>181</v>
      </c>
      <c r="B10" s="244" t="s">
        <v>182</v>
      </c>
      <c r="C10" s="249">
        <v>0</v>
      </c>
      <c r="D10" s="235"/>
      <c r="E10" s="249">
        <v>0</v>
      </c>
      <c r="F10" s="249">
        <v>0</v>
      </c>
      <c r="G10" s="249">
        <v>0</v>
      </c>
      <c r="H10" s="249">
        <v>0</v>
      </c>
      <c r="I10" s="249">
        <v>0</v>
      </c>
      <c r="J10" s="249">
        <v>0</v>
      </c>
      <c r="K10" s="249">
        <v>0</v>
      </c>
      <c r="L10" s="249">
        <v>0</v>
      </c>
      <c r="M10" s="249">
        <v>0</v>
      </c>
      <c r="N10" s="249">
        <v>0</v>
      </c>
      <c r="O10" s="249">
        <v>0</v>
      </c>
      <c r="P10" s="249">
        <v>0</v>
      </c>
      <c r="Q10" s="249">
        <v>0</v>
      </c>
      <c r="R10" s="249">
        <v>0</v>
      </c>
    </row>
    <row r="11" spans="1:18" s="6" customFormat="1" ht="15" customHeight="1">
      <c r="A11" s="241" t="s">
        <v>183</v>
      </c>
      <c r="B11" s="244" t="s">
        <v>184</v>
      </c>
      <c r="C11" s="249">
        <v>0</v>
      </c>
      <c r="D11" s="235"/>
      <c r="E11" s="249">
        <v>0</v>
      </c>
      <c r="F11" s="249">
        <v>0</v>
      </c>
      <c r="G11" s="249">
        <v>0</v>
      </c>
      <c r="H11" s="249">
        <v>0</v>
      </c>
      <c r="I11" s="249">
        <v>0</v>
      </c>
      <c r="J11" s="249">
        <v>0</v>
      </c>
      <c r="K11" s="249">
        <v>0</v>
      </c>
      <c r="L11" s="249">
        <v>0</v>
      </c>
      <c r="M11" s="249">
        <v>0</v>
      </c>
      <c r="N11" s="249">
        <v>0</v>
      </c>
      <c r="O11" s="249">
        <v>0</v>
      </c>
      <c r="P11" s="249">
        <v>0</v>
      </c>
      <c r="Q11" s="249">
        <v>0</v>
      </c>
      <c r="R11" s="249">
        <v>0</v>
      </c>
    </row>
    <row r="12" spans="1:18" s="6" customFormat="1" ht="36.75" customHeight="1">
      <c r="A12" s="246" t="s">
        <v>164</v>
      </c>
      <c r="B12" s="243" t="s">
        <v>185</v>
      </c>
      <c r="C12" s="249">
        <f>C13+C14+C15+C16</f>
        <v>600000</v>
      </c>
      <c r="D12" s="235"/>
      <c r="E12" s="249">
        <f aca="true" t="shared" si="2" ref="E12:R12">E13+E14+E15+E16</f>
        <v>2614415</v>
      </c>
      <c r="F12" s="249">
        <f>F13+F14+F15+F16</f>
        <v>0</v>
      </c>
      <c r="G12" s="249">
        <f t="shared" si="2"/>
        <v>0</v>
      </c>
      <c r="H12" s="249">
        <f t="shared" si="2"/>
        <v>0</v>
      </c>
      <c r="I12" s="249">
        <f t="shared" si="2"/>
        <v>0</v>
      </c>
      <c r="J12" s="249">
        <f t="shared" si="2"/>
        <v>0</v>
      </c>
      <c r="K12" s="249">
        <f t="shared" si="2"/>
        <v>0</v>
      </c>
      <c r="L12" s="249">
        <f t="shared" si="2"/>
        <v>0</v>
      </c>
      <c r="M12" s="249">
        <f t="shared" si="2"/>
        <v>0</v>
      </c>
      <c r="N12" s="249">
        <f t="shared" si="2"/>
        <v>0</v>
      </c>
      <c r="O12" s="249">
        <f t="shared" si="2"/>
        <v>0</v>
      </c>
      <c r="P12" s="249">
        <f t="shared" si="2"/>
        <v>0</v>
      </c>
      <c r="Q12" s="249">
        <f t="shared" si="2"/>
        <v>0</v>
      </c>
      <c r="R12" s="249">
        <f t="shared" si="2"/>
        <v>0</v>
      </c>
    </row>
    <row r="13" spans="1:18" s="6" customFormat="1" ht="15" customHeight="1">
      <c r="A13" s="241" t="s">
        <v>179</v>
      </c>
      <c r="B13" s="244" t="s">
        <v>186</v>
      </c>
      <c r="C13" s="249">
        <v>600000</v>
      </c>
      <c r="D13" s="235"/>
      <c r="E13" s="249">
        <v>2614415</v>
      </c>
      <c r="F13" s="249">
        <v>0</v>
      </c>
      <c r="G13" s="249">
        <v>0</v>
      </c>
      <c r="H13" s="249">
        <v>0</v>
      </c>
      <c r="I13" s="249">
        <v>0</v>
      </c>
      <c r="J13" s="249">
        <v>0</v>
      </c>
      <c r="K13" s="249">
        <v>0</v>
      </c>
      <c r="L13" s="249">
        <v>0</v>
      </c>
      <c r="M13" s="249">
        <v>0</v>
      </c>
      <c r="N13" s="249">
        <v>0</v>
      </c>
      <c r="O13" s="249">
        <v>0</v>
      </c>
      <c r="P13" s="249">
        <v>0</v>
      </c>
      <c r="Q13" s="249">
        <v>0</v>
      </c>
      <c r="R13" s="249">
        <v>0</v>
      </c>
    </row>
    <row r="14" spans="1:18" s="6" customFormat="1" ht="15" customHeight="1">
      <c r="A14" s="241" t="s">
        <v>181</v>
      </c>
      <c r="B14" s="244" t="s">
        <v>187</v>
      </c>
      <c r="C14" s="249">
        <v>0</v>
      </c>
      <c r="D14" s="235"/>
      <c r="E14" s="249">
        <v>0</v>
      </c>
      <c r="F14" s="249">
        <v>0</v>
      </c>
      <c r="G14" s="249">
        <v>0</v>
      </c>
      <c r="H14" s="249">
        <v>0</v>
      </c>
      <c r="I14" s="249">
        <v>0</v>
      </c>
      <c r="J14" s="249">
        <v>0</v>
      </c>
      <c r="K14" s="249">
        <v>0</v>
      </c>
      <c r="L14" s="249">
        <v>0</v>
      </c>
      <c r="M14" s="249">
        <v>0</v>
      </c>
      <c r="N14" s="249">
        <v>0</v>
      </c>
      <c r="O14" s="249">
        <v>0</v>
      </c>
      <c r="P14" s="249">
        <v>0</v>
      </c>
      <c r="Q14" s="249">
        <v>0</v>
      </c>
      <c r="R14" s="249">
        <v>0</v>
      </c>
    </row>
    <row r="15" spans="1:18" s="6" customFormat="1" ht="15" customHeight="1">
      <c r="A15" s="241"/>
      <c r="B15" s="244" t="s">
        <v>385</v>
      </c>
      <c r="C15" s="249">
        <v>0</v>
      </c>
      <c r="D15" s="235"/>
      <c r="E15" s="249">
        <v>0</v>
      </c>
      <c r="F15" s="249">
        <v>0</v>
      </c>
      <c r="G15" s="249">
        <v>0</v>
      </c>
      <c r="H15" s="249">
        <v>0</v>
      </c>
      <c r="I15" s="249">
        <v>0</v>
      </c>
      <c r="J15" s="249">
        <v>0</v>
      </c>
      <c r="K15" s="249">
        <v>0</v>
      </c>
      <c r="L15" s="249">
        <v>0</v>
      </c>
      <c r="M15" s="249">
        <v>0</v>
      </c>
      <c r="N15" s="249">
        <v>0</v>
      </c>
      <c r="O15" s="249">
        <v>0</v>
      </c>
      <c r="P15" s="249">
        <v>0</v>
      </c>
      <c r="Q15" s="249">
        <v>0</v>
      </c>
      <c r="R15" s="249">
        <v>0</v>
      </c>
    </row>
    <row r="16" spans="1:18" s="6" customFormat="1" ht="15" customHeight="1">
      <c r="A16" s="241" t="s">
        <v>183</v>
      </c>
      <c r="B16" s="244" t="s">
        <v>152</v>
      </c>
      <c r="C16" s="249">
        <v>0</v>
      </c>
      <c r="D16" s="235"/>
      <c r="E16" s="249">
        <v>0</v>
      </c>
      <c r="F16" s="249">
        <v>0</v>
      </c>
      <c r="G16" s="249">
        <v>0</v>
      </c>
      <c r="H16" s="249">
        <v>0</v>
      </c>
      <c r="I16" s="249">
        <v>0</v>
      </c>
      <c r="J16" s="249">
        <v>0</v>
      </c>
      <c r="K16" s="249">
        <v>0</v>
      </c>
      <c r="L16" s="249">
        <v>0</v>
      </c>
      <c r="M16" s="249">
        <v>0</v>
      </c>
      <c r="N16" s="249">
        <v>0</v>
      </c>
      <c r="O16" s="249">
        <v>0</v>
      </c>
      <c r="P16" s="249">
        <v>0</v>
      </c>
      <c r="Q16" s="249">
        <v>0</v>
      </c>
      <c r="R16" s="249">
        <v>0</v>
      </c>
    </row>
    <row r="17" spans="1:18" s="6" customFormat="1" ht="36.75" customHeight="1">
      <c r="A17" s="246" t="s">
        <v>165</v>
      </c>
      <c r="B17" s="243" t="s">
        <v>188</v>
      </c>
      <c r="C17" s="250">
        <f>C18+C19</f>
        <v>0</v>
      </c>
      <c r="D17" s="236"/>
      <c r="E17" s="250">
        <f aca="true" t="shared" si="3" ref="E17:R17">E18+E19</f>
        <v>0</v>
      </c>
      <c r="F17" s="250">
        <f t="shared" si="3"/>
        <v>0</v>
      </c>
      <c r="G17" s="250">
        <f t="shared" si="3"/>
        <v>0</v>
      </c>
      <c r="H17" s="250">
        <f t="shared" si="3"/>
        <v>0</v>
      </c>
      <c r="I17" s="250">
        <f t="shared" si="3"/>
        <v>0</v>
      </c>
      <c r="J17" s="250">
        <f t="shared" si="3"/>
        <v>0</v>
      </c>
      <c r="K17" s="250">
        <f t="shared" si="3"/>
        <v>0</v>
      </c>
      <c r="L17" s="250">
        <f t="shared" si="3"/>
        <v>0</v>
      </c>
      <c r="M17" s="250">
        <f t="shared" si="3"/>
        <v>0</v>
      </c>
      <c r="N17" s="250">
        <f t="shared" si="3"/>
        <v>0</v>
      </c>
      <c r="O17" s="250">
        <f t="shared" si="3"/>
        <v>0</v>
      </c>
      <c r="P17" s="250">
        <f t="shared" si="3"/>
        <v>0</v>
      </c>
      <c r="Q17" s="250">
        <f t="shared" si="3"/>
        <v>0</v>
      </c>
      <c r="R17" s="250">
        <f t="shared" si="3"/>
        <v>0</v>
      </c>
    </row>
    <row r="18" spans="1:18" s="6" customFormat="1" ht="15" customHeight="1">
      <c r="A18" s="241" t="s">
        <v>179</v>
      </c>
      <c r="B18" s="244" t="s">
        <v>189</v>
      </c>
      <c r="C18" s="251">
        <v>0</v>
      </c>
      <c r="D18" s="237"/>
      <c r="E18" s="251">
        <v>0</v>
      </c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</row>
    <row r="19" spans="1:18" s="6" customFormat="1" ht="15" customHeight="1">
      <c r="A19" s="241" t="s">
        <v>181</v>
      </c>
      <c r="B19" s="244" t="s">
        <v>190</v>
      </c>
      <c r="C19" s="251">
        <v>0</v>
      </c>
      <c r="D19" s="237"/>
      <c r="E19" s="251">
        <v>0</v>
      </c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</row>
    <row r="20" spans="1:18" s="232" customFormat="1" ht="22.5" customHeight="1">
      <c r="A20" s="245">
        <v>2</v>
      </c>
      <c r="B20" s="242" t="s">
        <v>191</v>
      </c>
      <c r="C20" s="254">
        <f>C21+C25+C26</f>
        <v>750775.49</v>
      </c>
      <c r="D20" s="234"/>
      <c r="E20" s="248">
        <f aca="true" t="shared" si="4" ref="E20:R20">E21+E25+E26</f>
        <v>934532</v>
      </c>
      <c r="F20" s="248">
        <f t="shared" si="4"/>
        <v>955291</v>
      </c>
      <c r="G20" s="248">
        <f t="shared" si="4"/>
        <v>1080362</v>
      </c>
      <c r="H20" s="248">
        <f t="shared" si="4"/>
        <v>1050611</v>
      </c>
      <c r="I20" s="248">
        <f t="shared" si="4"/>
        <v>1022860</v>
      </c>
      <c r="J20" s="248">
        <f t="shared" si="4"/>
        <v>993043</v>
      </c>
      <c r="K20" s="248">
        <f t="shared" si="4"/>
        <v>655725</v>
      </c>
      <c r="L20" s="248">
        <f t="shared" si="4"/>
        <v>330398</v>
      </c>
      <c r="M20" s="248">
        <f t="shared" si="4"/>
        <v>250760</v>
      </c>
      <c r="N20" s="248">
        <f t="shared" si="4"/>
        <v>243620</v>
      </c>
      <c r="O20" s="248">
        <f t="shared" si="4"/>
        <v>236480</v>
      </c>
      <c r="P20" s="248">
        <f t="shared" si="4"/>
        <v>229340</v>
      </c>
      <c r="Q20" s="248">
        <f t="shared" si="4"/>
        <v>278200</v>
      </c>
      <c r="R20" s="248">
        <f t="shared" si="4"/>
        <v>269100</v>
      </c>
    </row>
    <row r="21" spans="1:18" s="9" customFormat="1" ht="36" customHeight="1">
      <c r="A21" s="245" t="s">
        <v>168</v>
      </c>
      <c r="B21" s="242" t="s">
        <v>192</v>
      </c>
      <c r="C21" s="256">
        <f>C22+C23+C24</f>
        <v>578964.49</v>
      </c>
      <c r="D21" s="238"/>
      <c r="E21" s="252">
        <f aca="true" t="shared" si="5" ref="E21:R21">E22+E23+E24</f>
        <v>779000</v>
      </c>
      <c r="F21" s="252">
        <f t="shared" si="5"/>
        <v>736415</v>
      </c>
      <c r="G21" s="252">
        <f t="shared" si="5"/>
        <v>886000</v>
      </c>
      <c r="H21" s="252">
        <f t="shared" si="5"/>
        <v>886000</v>
      </c>
      <c r="I21" s="252">
        <f t="shared" si="5"/>
        <v>888000</v>
      </c>
      <c r="J21" s="252">
        <f t="shared" si="5"/>
        <v>888000</v>
      </c>
      <c r="K21" s="252">
        <f t="shared" si="5"/>
        <v>580500</v>
      </c>
      <c r="L21" s="252">
        <f t="shared" si="5"/>
        <v>274500</v>
      </c>
      <c r="M21" s="252">
        <f t="shared" si="5"/>
        <v>204000</v>
      </c>
      <c r="N21" s="252">
        <f t="shared" si="5"/>
        <v>204000</v>
      </c>
      <c r="O21" s="252">
        <f t="shared" si="5"/>
        <v>204000</v>
      </c>
      <c r="P21" s="252">
        <f t="shared" si="5"/>
        <v>204000</v>
      </c>
      <c r="Q21" s="252">
        <f t="shared" si="5"/>
        <v>260000</v>
      </c>
      <c r="R21" s="252">
        <f t="shared" si="5"/>
        <v>260000</v>
      </c>
    </row>
    <row r="22" spans="1:18" s="6" customFormat="1" ht="15" customHeight="1">
      <c r="A22" s="241" t="s">
        <v>179</v>
      </c>
      <c r="B22" s="244" t="s">
        <v>193</v>
      </c>
      <c r="C22" s="255">
        <v>578964.49</v>
      </c>
      <c r="D22" s="235"/>
      <c r="E22" s="252">
        <v>779000</v>
      </c>
      <c r="F22" s="252">
        <v>736415</v>
      </c>
      <c r="G22" s="252">
        <v>886000</v>
      </c>
      <c r="H22" s="252">
        <v>886000</v>
      </c>
      <c r="I22" s="252">
        <v>888000</v>
      </c>
      <c r="J22" s="252">
        <v>888000</v>
      </c>
      <c r="K22" s="252">
        <v>580500</v>
      </c>
      <c r="L22" s="252">
        <v>274500</v>
      </c>
      <c r="M22" s="252">
        <v>204000</v>
      </c>
      <c r="N22" s="252">
        <v>204000</v>
      </c>
      <c r="O22" s="252">
        <v>204000</v>
      </c>
      <c r="P22" s="252">
        <v>204000</v>
      </c>
      <c r="Q22" s="252">
        <v>260000</v>
      </c>
      <c r="R22" s="252">
        <v>260000</v>
      </c>
    </row>
    <row r="23" spans="1:18" s="6" customFormat="1" ht="14.25" customHeight="1">
      <c r="A23" s="241" t="s">
        <v>181</v>
      </c>
      <c r="B23" s="244" t="s">
        <v>194</v>
      </c>
      <c r="C23" s="249">
        <v>0</v>
      </c>
      <c r="D23" s="235"/>
      <c r="E23" s="249">
        <v>0</v>
      </c>
      <c r="F23" s="249">
        <v>0</v>
      </c>
      <c r="G23" s="249">
        <v>0</v>
      </c>
      <c r="H23" s="249">
        <v>0</v>
      </c>
      <c r="I23" s="249">
        <v>0</v>
      </c>
      <c r="J23" s="249">
        <v>0</v>
      </c>
      <c r="K23" s="249">
        <v>0</v>
      </c>
      <c r="L23" s="249">
        <v>0</v>
      </c>
      <c r="M23" s="249">
        <v>0</v>
      </c>
      <c r="N23" s="249">
        <v>0</v>
      </c>
      <c r="O23" s="249">
        <v>0</v>
      </c>
      <c r="P23" s="249">
        <v>0</v>
      </c>
      <c r="Q23" s="249">
        <v>0</v>
      </c>
      <c r="R23" s="249">
        <v>0</v>
      </c>
    </row>
    <row r="24" spans="1:18" s="6" customFormat="1" ht="15" customHeight="1">
      <c r="A24" s="241" t="s">
        <v>183</v>
      </c>
      <c r="B24" s="244" t="s">
        <v>195</v>
      </c>
      <c r="C24" s="249">
        <v>0</v>
      </c>
      <c r="D24" s="235"/>
      <c r="E24" s="249">
        <v>0</v>
      </c>
      <c r="F24" s="249">
        <v>0</v>
      </c>
      <c r="G24" s="249">
        <v>0</v>
      </c>
      <c r="H24" s="249">
        <v>0</v>
      </c>
      <c r="I24" s="249">
        <v>0</v>
      </c>
      <c r="J24" s="249">
        <v>0</v>
      </c>
      <c r="K24" s="249">
        <v>0</v>
      </c>
      <c r="L24" s="249">
        <v>0</v>
      </c>
      <c r="M24" s="249">
        <v>0</v>
      </c>
      <c r="N24" s="249">
        <v>0</v>
      </c>
      <c r="O24" s="249">
        <v>0</v>
      </c>
      <c r="P24" s="249">
        <v>0</v>
      </c>
      <c r="Q24" s="249">
        <v>0</v>
      </c>
      <c r="R24" s="249">
        <v>0</v>
      </c>
    </row>
    <row r="25" spans="1:18" s="6" customFormat="1" ht="36.75" customHeight="1">
      <c r="A25" s="246" t="s">
        <v>169</v>
      </c>
      <c r="B25" s="243" t="s">
        <v>196</v>
      </c>
      <c r="C25" s="249">
        <v>0</v>
      </c>
      <c r="D25" s="235"/>
      <c r="E25" s="249">
        <v>0</v>
      </c>
      <c r="F25" s="249">
        <v>0</v>
      </c>
      <c r="G25" s="249">
        <v>0</v>
      </c>
      <c r="H25" s="249">
        <v>0</v>
      </c>
      <c r="I25" s="249">
        <v>0</v>
      </c>
      <c r="J25" s="249">
        <v>0</v>
      </c>
      <c r="K25" s="249">
        <v>0</v>
      </c>
      <c r="L25" s="249">
        <v>0</v>
      </c>
      <c r="M25" s="249">
        <v>0</v>
      </c>
      <c r="N25" s="249">
        <v>0</v>
      </c>
      <c r="O25" s="249">
        <v>0</v>
      </c>
      <c r="P25" s="249">
        <v>0</v>
      </c>
      <c r="Q25" s="249">
        <v>0</v>
      </c>
      <c r="R25" s="249">
        <v>0</v>
      </c>
    </row>
    <row r="26" spans="1:18" s="6" customFormat="1" ht="14.25" customHeight="1">
      <c r="A26" s="246" t="s">
        <v>197</v>
      </c>
      <c r="B26" s="243" t="s">
        <v>198</v>
      </c>
      <c r="C26" s="249">
        <v>171811</v>
      </c>
      <c r="D26" s="235"/>
      <c r="E26" s="249">
        <v>155532</v>
      </c>
      <c r="F26" s="249">
        <v>218876</v>
      </c>
      <c r="G26" s="249">
        <v>194362</v>
      </c>
      <c r="H26" s="249">
        <v>164611</v>
      </c>
      <c r="I26" s="249">
        <v>134860</v>
      </c>
      <c r="J26" s="249">
        <v>105043</v>
      </c>
      <c r="K26" s="249">
        <v>75225</v>
      </c>
      <c r="L26" s="249">
        <v>55898</v>
      </c>
      <c r="M26" s="249">
        <v>46760</v>
      </c>
      <c r="N26" s="249">
        <v>39620</v>
      </c>
      <c r="O26" s="249">
        <v>32480</v>
      </c>
      <c r="P26" s="249">
        <v>25340</v>
      </c>
      <c r="Q26" s="249">
        <v>18200</v>
      </c>
      <c r="R26" s="249">
        <v>9100</v>
      </c>
    </row>
    <row r="27" spans="1:18" s="232" customFormat="1" ht="22.5" customHeight="1">
      <c r="A27" s="245" t="s">
        <v>42</v>
      </c>
      <c r="B27" s="242" t="s">
        <v>199</v>
      </c>
      <c r="C27" s="248">
        <v>14756111</v>
      </c>
      <c r="D27" s="234"/>
      <c r="E27" s="248">
        <v>16014956</v>
      </c>
      <c r="F27" s="248">
        <v>16230850</v>
      </c>
      <c r="G27" s="248">
        <v>16421900</v>
      </c>
      <c r="H27" s="248">
        <v>16589208</v>
      </c>
      <c r="I27" s="248">
        <v>16728642</v>
      </c>
      <c r="J27" s="248">
        <v>16921803</v>
      </c>
      <c r="K27" s="248">
        <v>17011910</v>
      </c>
      <c r="L27" s="248">
        <v>17192858</v>
      </c>
      <c r="M27" s="248">
        <v>17320411</v>
      </c>
      <c r="N27" s="248">
        <v>17501820</v>
      </c>
      <c r="O27" s="248">
        <v>17797804</v>
      </c>
      <c r="P27" s="248">
        <v>17908402</v>
      </c>
      <c r="Q27" s="248">
        <v>17999823</v>
      </c>
      <c r="R27" s="248">
        <v>18209015</v>
      </c>
    </row>
    <row r="28" spans="1:18" s="233" customFormat="1" ht="22.5" customHeight="1">
      <c r="A28" s="245" t="s">
        <v>50</v>
      </c>
      <c r="B28" s="242" t="s">
        <v>200</v>
      </c>
      <c r="C28" s="248">
        <v>16827440</v>
      </c>
      <c r="D28" s="234"/>
      <c r="E28" s="248">
        <v>18629371</v>
      </c>
      <c r="F28" s="248">
        <v>15270030</v>
      </c>
      <c r="G28" s="248">
        <v>15339399</v>
      </c>
      <c r="H28" s="248">
        <v>15535196</v>
      </c>
      <c r="I28" s="248">
        <v>15702764</v>
      </c>
      <c r="J28" s="248">
        <v>15925968</v>
      </c>
      <c r="K28" s="248">
        <v>16352636</v>
      </c>
      <c r="L28" s="248">
        <v>16842257</v>
      </c>
      <c r="M28" s="248">
        <v>17057581</v>
      </c>
      <c r="N28" s="248">
        <v>17251039</v>
      </c>
      <c r="O28" s="248">
        <v>17556945</v>
      </c>
      <c r="P28" s="248">
        <v>17669185</v>
      </c>
      <c r="Q28" s="248">
        <v>17699000</v>
      </c>
      <c r="R28" s="248">
        <v>17903519</v>
      </c>
    </row>
    <row r="29" spans="1:18" s="233" customFormat="1" ht="21.75" customHeight="1">
      <c r="A29" s="245" t="s">
        <v>53</v>
      </c>
      <c r="B29" s="242" t="s">
        <v>201</v>
      </c>
      <c r="C29" s="248">
        <f>C27-C28</f>
        <v>-2071329</v>
      </c>
      <c r="D29" s="234"/>
      <c r="E29" s="248">
        <f aca="true" t="shared" si="6" ref="E29:R29">E27-E28</f>
        <v>-2614415</v>
      </c>
      <c r="F29" s="248">
        <f t="shared" si="6"/>
        <v>960820</v>
      </c>
      <c r="G29" s="248">
        <f t="shared" si="6"/>
        <v>1082501</v>
      </c>
      <c r="H29" s="248">
        <f t="shared" si="6"/>
        <v>1054012</v>
      </c>
      <c r="I29" s="248">
        <f t="shared" si="6"/>
        <v>1025878</v>
      </c>
      <c r="J29" s="248">
        <f t="shared" si="6"/>
        <v>995835</v>
      </c>
      <c r="K29" s="248">
        <f t="shared" si="6"/>
        <v>659274</v>
      </c>
      <c r="L29" s="248">
        <f t="shared" si="6"/>
        <v>350601</v>
      </c>
      <c r="M29" s="248">
        <f t="shared" si="6"/>
        <v>262830</v>
      </c>
      <c r="N29" s="248">
        <f t="shared" si="6"/>
        <v>250781</v>
      </c>
      <c r="O29" s="248">
        <f t="shared" si="6"/>
        <v>240859</v>
      </c>
      <c r="P29" s="248">
        <f t="shared" si="6"/>
        <v>239217</v>
      </c>
      <c r="Q29" s="248">
        <f t="shared" si="6"/>
        <v>300823</v>
      </c>
      <c r="R29" s="248">
        <f t="shared" si="6"/>
        <v>305496</v>
      </c>
    </row>
    <row r="30" spans="1:18" s="232" customFormat="1" ht="13.5" customHeight="1">
      <c r="A30" s="245" t="s">
        <v>56</v>
      </c>
      <c r="B30" s="242" t="s">
        <v>202</v>
      </c>
      <c r="C30" s="248"/>
      <c r="D30" s="234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</row>
    <row r="31" spans="1:18" s="6" customFormat="1" ht="24" customHeight="1">
      <c r="A31" s="246" t="s">
        <v>203</v>
      </c>
      <c r="B31" s="243" t="s">
        <v>384</v>
      </c>
      <c r="C31" s="253">
        <f>(C7-C22-C23-C25)/C27*100</f>
        <v>31.444599461199502</v>
      </c>
      <c r="D31" s="239"/>
      <c r="E31" s="253">
        <f aca="true" t="shared" si="7" ref="E31:R31">(E7-E22-E23-E25)/E27*100</f>
        <v>40.43354849054846</v>
      </c>
      <c r="F31" s="253">
        <f t="shared" si="7"/>
        <v>35.35859181743408</v>
      </c>
      <c r="G31" s="253">
        <f t="shared" si="7"/>
        <v>29.55200068201609</v>
      </c>
      <c r="H31" s="253">
        <f t="shared" si="7"/>
        <v>23.913136781454543</v>
      </c>
      <c r="I31" s="253">
        <f t="shared" si="7"/>
        <v>18.405558562374637</v>
      </c>
      <c r="J31" s="253">
        <f t="shared" si="7"/>
        <v>12.947792856352244</v>
      </c>
      <c r="K31" s="253">
        <f t="shared" si="7"/>
        <v>9.466897015091192</v>
      </c>
      <c r="L31" s="253">
        <f t="shared" si="7"/>
        <v>7.770668495022759</v>
      </c>
      <c r="M31" s="253">
        <f t="shared" si="7"/>
        <v>6.535641677325094</v>
      </c>
      <c r="N31" s="253">
        <f t="shared" si="7"/>
        <v>5.3023057030640235</v>
      </c>
      <c r="O31" s="253">
        <f t="shared" si="7"/>
        <v>4.067917592529955</v>
      </c>
      <c r="P31" s="253">
        <f t="shared" si="7"/>
        <v>2.9036649947884796</v>
      </c>
      <c r="Q31" s="253">
        <f t="shared" si="7"/>
        <v>1.4444586482878192</v>
      </c>
      <c r="R31" s="253">
        <f t="shared" si="7"/>
        <v>0</v>
      </c>
    </row>
    <row r="32" spans="1:18" s="6" customFormat="1" ht="25.5" customHeight="1">
      <c r="A32" s="246" t="s">
        <v>204</v>
      </c>
      <c r="B32" s="243" t="s">
        <v>383</v>
      </c>
      <c r="C32" s="253">
        <f>(C8+C12-C22-C23)/C27*100</f>
        <v>31.444599461199502</v>
      </c>
      <c r="D32" s="239"/>
      <c r="E32" s="253">
        <f aca="true" t="shared" si="8" ref="E32:R32">(E8+E12-E22-E23)/E27*100</f>
        <v>40.43354849054846</v>
      </c>
      <c r="F32" s="253">
        <f t="shared" si="8"/>
        <v>35.35859181743408</v>
      </c>
      <c r="G32" s="253">
        <f t="shared" si="8"/>
        <v>29.55200068201609</v>
      </c>
      <c r="H32" s="253">
        <f t="shared" si="8"/>
        <v>23.913136781454543</v>
      </c>
      <c r="I32" s="253">
        <f t="shared" si="8"/>
        <v>18.405558562374637</v>
      </c>
      <c r="J32" s="253">
        <f t="shared" si="8"/>
        <v>12.947792856352244</v>
      </c>
      <c r="K32" s="253">
        <f t="shared" si="8"/>
        <v>9.466897015091192</v>
      </c>
      <c r="L32" s="253">
        <f t="shared" si="8"/>
        <v>7.770668495022759</v>
      </c>
      <c r="M32" s="253">
        <f t="shared" si="8"/>
        <v>6.535641677325094</v>
      </c>
      <c r="N32" s="253">
        <f t="shared" si="8"/>
        <v>5.3023057030640235</v>
      </c>
      <c r="O32" s="253">
        <f t="shared" si="8"/>
        <v>4.067917592529955</v>
      </c>
      <c r="P32" s="253">
        <f t="shared" si="8"/>
        <v>2.9036649947884796</v>
      </c>
      <c r="Q32" s="253">
        <f t="shared" si="8"/>
        <v>1.4444586482878192</v>
      </c>
      <c r="R32" s="253">
        <f t="shared" si="8"/>
        <v>0</v>
      </c>
    </row>
    <row r="33" spans="1:18" s="6" customFormat="1" ht="24.75" customHeight="1">
      <c r="A33" s="246" t="s">
        <v>205</v>
      </c>
      <c r="B33" s="243" t="s">
        <v>380</v>
      </c>
      <c r="C33" s="253">
        <f>C20/C27*100</f>
        <v>5.087895381106851</v>
      </c>
      <c r="D33" s="239"/>
      <c r="E33" s="253">
        <f aca="true" t="shared" si="9" ref="E33:R33">E20/E27*100</f>
        <v>5.835370387530256</v>
      </c>
      <c r="F33" s="253">
        <f t="shared" si="9"/>
        <v>5.885649858140516</v>
      </c>
      <c r="G33" s="253">
        <f t="shared" si="9"/>
        <v>6.578788081768858</v>
      </c>
      <c r="H33" s="253">
        <f t="shared" si="9"/>
        <v>6.333099205218236</v>
      </c>
      <c r="I33" s="253">
        <f t="shared" si="9"/>
        <v>6.114423394319754</v>
      </c>
      <c r="J33" s="253">
        <f t="shared" si="9"/>
        <v>5.868423122524237</v>
      </c>
      <c r="K33" s="253">
        <f t="shared" si="9"/>
        <v>3.854505461173966</v>
      </c>
      <c r="L33" s="253">
        <f t="shared" si="9"/>
        <v>1.921716563936025</v>
      </c>
      <c r="M33" s="253">
        <f t="shared" si="9"/>
        <v>1.4477716492986223</v>
      </c>
      <c r="N33" s="253">
        <f t="shared" si="9"/>
        <v>1.3919695208841139</v>
      </c>
      <c r="O33" s="253">
        <f t="shared" si="9"/>
        <v>1.328703249007574</v>
      </c>
      <c r="P33" s="253">
        <f t="shared" si="9"/>
        <v>1.280627942124596</v>
      </c>
      <c r="Q33" s="253">
        <f t="shared" si="9"/>
        <v>1.5455707536679666</v>
      </c>
      <c r="R33" s="253">
        <f t="shared" si="9"/>
        <v>1.4778394108632456</v>
      </c>
    </row>
    <row r="34" spans="1:18" s="6" customFormat="1" ht="25.5" customHeight="1">
      <c r="A34" s="246" t="s">
        <v>206</v>
      </c>
      <c r="B34" s="243" t="s">
        <v>381</v>
      </c>
      <c r="C34" s="253">
        <f>(C21+C26)/C27*100</f>
        <v>5.087895381106851</v>
      </c>
      <c r="D34" s="239"/>
      <c r="E34" s="253">
        <f aca="true" t="shared" si="10" ref="E34:R34">(E21+E26)/E27*100</f>
        <v>5.835370387530256</v>
      </c>
      <c r="F34" s="253">
        <f t="shared" si="10"/>
        <v>5.885649858140516</v>
      </c>
      <c r="G34" s="253">
        <f t="shared" si="10"/>
        <v>6.578788081768858</v>
      </c>
      <c r="H34" s="253">
        <f t="shared" si="10"/>
        <v>6.333099205218236</v>
      </c>
      <c r="I34" s="253">
        <f t="shared" si="10"/>
        <v>6.114423394319754</v>
      </c>
      <c r="J34" s="253">
        <f t="shared" si="10"/>
        <v>5.868423122524237</v>
      </c>
      <c r="K34" s="253">
        <f t="shared" si="10"/>
        <v>3.854505461173966</v>
      </c>
      <c r="L34" s="253">
        <f t="shared" si="10"/>
        <v>1.921716563936025</v>
      </c>
      <c r="M34" s="253">
        <f t="shared" si="10"/>
        <v>1.4477716492986223</v>
      </c>
      <c r="N34" s="253">
        <f t="shared" si="10"/>
        <v>1.3919695208841139</v>
      </c>
      <c r="O34" s="253">
        <f t="shared" si="10"/>
        <v>1.328703249007574</v>
      </c>
      <c r="P34" s="253">
        <f t="shared" si="10"/>
        <v>1.280627942124596</v>
      </c>
      <c r="Q34" s="253">
        <f t="shared" si="10"/>
        <v>1.5455707536679666</v>
      </c>
      <c r="R34" s="253">
        <f t="shared" si="10"/>
        <v>1.4778394108632456</v>
      </c>
    </row>
    <row r="35" ht="17.25" customHeight="1">
      <c r="A35" s="247" t="s">
        <v>209</v>
      </c>
    </row>
  </sheetData>
  <sheetProtection/>
  <mergeCells count="5">
    <mergeCell ref="A2:R2"/>
    <mergeCell ref="A4:A5"/>
    <mergeCell ref="B4:B5"/>
    <mergeCell ref="C4:C5"/>
    <mergeCell ref="D4:R4"/>
  </mergeCells>
  <printOptions horizontalCentered="1" verticalCentered="1"/>
  <pageMargins left="0.31496062992125984" right="0" top="0.1968503937007874" bottom="0.1968503937007874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2"/>
  <sheetViews>
    <sheetView workbookViewId="0" topLeftCell="A95">
      <selection activeCell="D118" sqref="D118"/>
    </sheetView>
  </sheetViews>
  <sheetFormatPr defaultColWidth="9.140625" defaultRowHeight="12.75"/>
  <cols>
    <col min="1" max="1" width="5.421875" style="3" customWidth="1"/>
    <col min="2" max="2" width="7.28125" style="3" customWidth="1"/>
    <col min="3" max="3" width="35.421875" style="3" customWidth="1"/>
    <col min="4" max="4" width="11.57421875" style="3" customWidth="1"/>
    <col min="5" max="5" width="11.57421875" style="205" customWidth="1"/>
    <col min="6" max="6" width="13.00390625" style="205" customWidth="1"/>
    <col min="7" max="7" width="11.57421875" style="205" customWidth="1"/>
    <col min="8" max="8" width="10.8515625" style="205" customWidth="1"/>
    <col min="9" max="9" width="10.421875" style="205" customWidth="1"/>
    <col min="10" max="12" width="9.140625" style="205" customWidth="1"/>
  </cols>
  <sheetData>
    <row r="1" spans="1:12" ht="15" customHeight="1">
      <c r="A1" s="21"/>
      <c r="B1" s="22"/>
      <c r="C1" s="22"/>
      <c r="D1" s="22"/>
      <c r="E1" s="203"/>
      <c r="F1" s="203"/>
      <c r="G1" s="204"/>
      <c r="H1" s="203"/>
      <c r="I1" s="413" t="s">
        <v>34</v>
      </c>
      <c r="J1" s="413"/>
      <c r="K1" s="413"/>
      <c r="L1" s="413"/>
    </row>
    <row r="2" spans="1:12" ht="15" customHeight="1">
      <c r="A2" s="21"/>
      <c r="B2" s="22"/>
      <c r="C2" s="22"/>
      <c r="D2" s="22"/>
      <c r="E2" s="203"/>
      <c r="F2" s="203"/>
      <c r="G2" s="204"/>
      <c r="H2" s="203"/>
      <c r="L2" s="351" t="s">
        <v>565</v>
      </c>
    </row>
    <row r="3" spans="1:8" ht="12.75">
      <c r="A3" s="4"/>
      <c r="B3" s="4"/>
      <c r="C3" s="4"/>
      <c r="D3" s="4"/>
      <c r="E3" s="206" t="s">
        <v>20</v>
      </c>
      <c r="G3" s="204"/>
      <c r="H3" s="200"/>
    </row>
    <row r="4" spans="1:12" s="6" customFormat="1" ht="20.25" customHeight="1">
      <c r="A4" s="438" t="s">
        <v>0</v>
      </c>
      <c r="B4" s="438" t="s">
        <v>8</v>
      </c>
      <c r="C4" s="438" t="s">
        <v>10</v>
      </c>
      <c r="D4" s="438" t="s">
        <v>1</v>
      </c>
      <c r="E4" s="440" t="s">
        <v>13</v>
      </c>
      <c r="F4" s="445" t="s">
        <v>11</v>
      </c>
      <c r="G4" s="446"/>
      <c r="H4" s="440" t="s">
        <v>14</v>
      </c>
      <c r="I4" s="440" t="s">
        <v>15</v>
      </c>
      <c r="J4" s="440" t="s">
        <v>17</v>
      </c>
      <c r="K4" s="440" t="s">
        <v>18</v>
      </c>
      <c r="L4" s="440" t="s">
        <v>19</v>
      </c>
    </row>
    <row r="5" spans="1:12" s="6" customFormat="1" ht="75" customHeight="1">
      <c r="A5" s="439"/>
      <c r="B5" s="439"/>
      <c r="C5" s="439"/>
      <c r="D5" s="439"/>
      <c r="E5" s="441"/>
      <c r="F5" s="201" t="s">
        <v>21</v>
      </c>
      <c r="G5" s="201" t="s">
        <v>16</v>
      </c>
      <c r="H5" s="441"/>
      <c r="I5" s="441"/>
      <c r="J5" s="441"/>
      <c r="K5" s="441"/>
      <c r="L5" s="441"/>
    </row>
    <row r="6" spans="1:12" s="6" customFormat="1" ht="10.5" customHeight="1">
      <c r="A6" s="7">
        <v>1</v>
      </c>
      <c r="B6" s="7">
        <v>2</v>
      </c>
      <c r="C6" s="7">
        <v>3</v>
      </c>
      <c r="D6" s="7">
        <v>4</v>
      </c>
      <c r="E6" s="207">
        <v>5</v>
      </c>
      <c r="F6" s="207">
        <v>6</v>
      </c>
      <c r="G6" s="207">
        <v>7</v>
      </c>
      <c r="H6" s="207">
        <v>8</v>
      </c>
      <c r="I6" s="207">
        <v>9</v>
      </c>
      <c r="J6" s="207">
        <v>10</v>
      </c>
      <c r="K6" s="207">
        <v>11</v>
      </c>
      <c r="L6" s="207">
        <v>12</v>
      </c>
    </row>
    <row r="7" spans="1:12" s="6" customFormat="1" ht="12.75">
      <c r="A7" s="189" t="s">
        <v>228</v>
      </c>
      <c r="B7" s="189"/>
      <c r="C7" s="197" t="s">
        <v>230</v>
      </c>
      <c r="D7" s="194">
        <f>D9+D13</f>
        <v>27570</v>
      </c>
      <c r="E7" s="194">
        <f>E9+E13</f>
        <v>27570</v>
      </c>
      <c r="F7" s="194">
        <f>F9</f>
        <v>0</v>
      </c>
      <c r="G7" s="194">
        <f>G9+G13</f>
        <v>27570</v>
      </c>
      <c r="H7" s="194">
        <f>H9</f>
        <v>0</v>
      </c>
      <c r="I7" s="194">
        <f>I9</f>
        <v>0</v>
      </c>
      <c r="J7" s="194">
        <f>J9</f>
        <v>0</v>
      </c>
      <c r="K7" s="194">
        <f>K9</f>
        <v>0</v>
      </c>
      <c r="L7" s="194">
        <f>L9</f>
        <v>0</v>
      </c>
    </row>
    <row r="8" spans="1:12" s="6" customFormat="1" ht="28.5" customHeight="1" hidden="1">
      <c r="A8" s="119"/>
      <c r="B8" s="119" t="s">
        <v>267</v>
      </c>
      <c r="C8" s="127" t="s">
        <v>268</v>
      </c>
      <c r="D8" s="188">
        <v>0</v>
      </c>
      <c r="E8" s="202"/>
      <c r="F8" s="202"/>
      <c r="G8" s="202"/>
      <c r="H8" s="202"/>
      <c r="I8" s="202"/>
      <c r="J8" s="202"/>
      <c r="K8" s="202"/>
      <c r="L8" s="202"/>
    </row>
    <row r="9" spans="1:12" s="6" customFormat="1" ht="12" customHeight="1">
      <c r="A9" s="119"/>
      <c r="B9" s="119" t="s">
        <v>299</v>
      </c>
      <c r="C9" s="120" t="s">
        <v>300</v>
      </c>
      <c r="D9" s="195">
        <v>27570</v>
      </c>
      <c r="E9" s="202">
        <v>27570</v>
      </c>
      <c r="F9" s="202">
        <v>0</v>
      </c>
      <c r="G9" s="202">
        <v>27570</v>
      </c>
      <c r="H9" s="202">
        <v>0</v>
      </c>
      <c r="I9" s="202">
        <v>0</v>
      </c>
      <c r="J9" s="202">
        <v>0</v>
      </c>
      <c r="K9" s="202">
        <v>0</v>
      </c>
      <c r="L9" s="202">
        <v>0</v>
      </c>
    </row>
    <row r="10" spans="1:12" s="6" customFormat="1" ht="12.75" hidden="1">
      <c r="A10" s="119"/>
      <c r="B10" s="119" t="s">
        <v>269</v>
      </c>
      <c r="C10" s="120" t="s">
        <v>270</v>
      </c>
      <c r="D10" s="188">
        <v>0</v>
      </c>
      <c r="E10" s="202"/>
      <c r="F10" s="202"/>
      <c r="G10" s="202"/>
      <c r="H10" s="202"/>
      <c r="I10" s="202"/>
      <c r="J10" s="202"/>
      <c r="K10" s="202"/>
      <c r="L10" s="202"/>
    </row>
    <row r="11" spans="1:12" s="6" customFormat="1" ht="14.25" customHeight="1" hidden="1">
      <c r="A11" s="125" t="s">
        <v>271</v>
      </c>
      <c r="B11" s="125"/>
      <c r="C11" s="196" t="s">
        <v>286</v>
      </c>
      <c r="D11" s="194">
        <f>D12</f>
        <v>0</v>
      </c>
      <c r="E11" s="194">
        <f>E12</f>
        <v>0</v>
      </c>
      <c r="F11" s="194">
        <f>F12</f>
        <v>0</v>
      </c>
      <c r="G11" s="194">
        <f>G12</f>
        <v>0</v>
      </c>
      <c r="H11" s="202"/>
      <c r="I11" s="202"/>
      <c r="J11" s="202"/>
      <c r="K11" s="202"/>
      <c r="L11" s="202"/>
    </row>
    <row r="12" spans="1:12" s="6" customFormat="1" ht="12.75" hidden="1">
      <c r="A12" s="119"/>
      <c r="B12" s="119" t="s">
        <v>272</v>
      </c>
      <c r="C12" s="120" t="s">
        <v>285</v>
      </c>
      <c r="D12" s="188">
        <v>0</v>
      </c>
      <c r="E12" s="202"/>
      <c r="F12" s="202"/>
      <c r="G12" s="202"/>
      <c r="H12" s="202"/>
      <c r="I12" s="202"/>
      <c r="J12" s="202"/>
      <c r="K12" s="202"/>
      <c r="L12" s="202"/>
    </row>
    <row r="13" spans="1:12" s="6" customFormat="1" ht="12.75" hidden="1">
      <c r="A13" s="119"/>
      <c r="B13" s="128" t="s">
        <v>463</v>
      </c>
      <c r="C13" s="278" t="s">
        <v>284</v>
      </c>
      <c r="D13" s="188"/>
      <c r="E13" s="202"/>
      <c r="F13" s="202">
        <v>0</v>
      </c>
      <c r="G13" s="202"/>
      <c r="H13" s="202">
        <v>0</v>
      </c>
      <c r="I13" s="202">
        <v>0</v>
      </c>
      <c r="J13" s="202">
        <v>0</v>
      </c>
      <c r="K13" s="202">
        <v>0</v>
      </c>
      <c r="L13" s="202">
        <v>0</v>
      </c>
    </row>
    <row r="14" spans="1:12" s="6" customFormat="1" ht="12.75">
      <c r="A14" s="125" t="s">
        <v>273</v>
      </c>
      <c r="B14" s="125"/>
      <c r="C14" s="126" t="s">
        <v>275</v>
      </c>
      <c r="D14" s="194">
        <f>D15+D16+D18</f>
        <v>156208</v>
      </c>
      <c r="E14" s="194">
        <v>156208</v>
      </c>
      <c r="F14" s="194">
        <v>0</v>
      </c>
      <c r="G14" s="194">
        <v>156208</v>
      </c>
      <c r="H14" s="194">
        <f>H15+H16+H17+H18</f>
        <v>0</v>
      </c>
      <c r="I14" s="194">
        <f>I15+I16+I17+I18</f>
        <v>0</v>
      </c>
      <c r="J14" s="194">
        <f>J15+J16+J17+J18</f>
        <v>0</v>
      </c>
      <c r="K14" s="194">
        <f>K15+K16+K17+K18</f>
        <v>0</v>
      </c>
      <c r="L14" s="194">
        <f>L15+L16+L17+L18</f>
        <v>0</v>
      </c>
    </row>
    <row r="15" spans="1:12" s="6" customFormat="1" ht="12.75">
      <c r="A15" s="128"/>
      <c r="B15" s="128" t="s">
        <v>432</v>
      </c>
      <c r="C15" s="278" t="s">
        <v>433</v>
      </c>
      <c r="D15" s="195">
        <f>H15+I15+J15+K15+L15+E15</f>
        <v>2998</v>
      </c>
      <c r="E15" s="202">
        <f>F15+G15</f>
        <v>2998</v>
      </c>
      <c r="F15" s="202">
        <v>0</v>
      </c>
      <c r="G15" s="195">
        <v>2998</v>
      </c>
      <c r="H15" s="202">
        <v>0</v>
      </c>
      <c r="I15" s="202">
        <v>0</v>
      </c>
      <c r="J15" s="202">
        <v>0</v>
      </c>
      <c r="K15" s="202">
        <v>0</v>
      </c>
      <c r="L15" s="202">
        <v>0</v>
      </c>
    </row>
    <row r="16" spans="1:12" s="6" customFormat="1" ht="12.75">
      <c r="A16" s="128"/>
      <c r="B16" s="128" t="s">
        <v>434</v>
      </c>
      <c r="C16" s="278" t="s">
        <v>435</v>
      </c>
      <c r="D16" s="195">
        <f>H16+I16+J16+K16+L16+E16</f>
        <v>210</v>
      </c>
      <c r="E16" s="202">
        <f>F16+G16</f>
        <v>210</v>
      </c>
      <c r="F16" s="202">
        <v>0</v>
      </c>
      <c r="G16" s="195">
        <v>210</v>
      </c>
      <c r="H16" s="202">
        <v>0</v>
      </c>
      <c r="I16" s="202">
        <v>0</v>
      </c>
      <c r="J16" s="202">
        <v>0</v>
      </c>
      <c r="K16" s="202">
        <v>0</v>
      </c>
      <c r="L16" s="202">
        <v>0</v>
      </c>
    </row>
    <row r="17" spans="1:12" s="6" customFormat="1" ht="12.75" hidden="1">
      <c r="A17" s="119"/>
      <c r="B17" s="119" t="s">
        <v>274</v>
      </c>
      <c r="C17" s="120" t="s">
        <v>276</v>
      </c>
      <c r="D17" s="195">
        <f>H17+I17+J17+K17+L17+E17</f>
        <v>0</v>
      </c>
      <c r="E17" s="202">
        <f>F17+G17</f>
        <v>0</v>
      </c>
      <c r="F17" s="202">
        <v>0</v>
      </c>
      <c r="G17" s="202">
        <v>0</v>
      </c>
      <c r="H17" s="202">
        <v>0</v>
      </c>
      <c r="I17" s="202">
        <v>0</v>
      </c>
      <c r="J17" s="202">
        <v>0</v>
      </c>
      <c r="K17" s="202">
        <v>0</v>
      </c>
      <c r="L17" s="202">
        <v>0</v>
      </c>
    </row>
    <row r="18" spans="1:12" s="6" customFormat="1" ht="12.75">
      <c r="A18" s="119"/>
      <c r="B18" s="119" t="s">
        <v>302</v>
      </c>
      <c r="C18" s="120" t="s">
        <v>301</v>
      </c>
      <c r="D18" s="195">
        <v>153000</v>
      </c>
      <c r="E18" s="202">
        <v>153000</v>
      </c>
      <c r="F18" s="202">
        <v>0</v>
      </c>
      <c r="G18" s="202">
        <v>15300</v>
      </c>
      <c r="H18" s="202">
        <v>0</v>
      </c>
      <c r="I18" s="202">
        <v>0</v>
      </c>
      <c r="J18" s="202">
        <v>0</v>
      </c>
      <c r="K18" s="202">
        <v>0</v>
      </c>
      <c r="L18" s="202">
        <v>0</v>
      </c>
    </row>
    <row r="19" spans="1:12" s="6" customFormat="1" ht="12.75">
      <c r="A19" s="125" t="s">
        <v>231</v>
      </c>
      <c r="B19" s="125"/>
      <c r="C19" s="126" t="s">
        <v>232</v>
      </c>
      <c r="D19" s="194">
        <f>H19+I19+J19+K19+L19+E19</f>
        <v>298800</v>
      </c>
      <c r="E19" s="194">
        <f>G19+F19</f>
        <v>298800</v>
      </c>
      <c r="F19" s="194">
        <f aca="true" t="shared" si="0" ref="F19:L19">F20</f>
        <v>0</v>
      </c>
      <c r="G19" s="194">
        <f t="shared" si="0"/>
        <v>298800</v>
      </c>
      <c r="H19" s="194">
        <f t="shared" si="0"/>
        <v>0</v>
      </c>
      <c r="I19" s="194">
        <f t="shared" si="0"/>
        <v>0</v>
      </c>
      <c r="J19" s="194">
        <f t="shared" si="0"/>
        <v>0</v>
      </c>
      <c r="K19" s="194">
        <f t="shared" si="0"/>
        <v>0</v>
      </c>
      <c r="L19" s="194">
        <f t="shared" si="0"/>
        <v>0</v>
      </c>
    </row>
    <row r="20" spans="1:12" s="6" customFormat="1" ht="14.25" customHeight="1">
      <c r="A20" s="119"/>
      <c r="B20" s="119" t="s">
        <v>303</v>
      </c>
      <c r="C20" s="127" t="s">
        <v>314</v>
      </c>
      <c r="D20" s="195">
        <v>298800</v>
      </c>
      <c r="E20" s="202">
        <v>298800</v>
      </c>
      <c r="F20" s="202">
        <v>0</v>
      </c>
      <c r="G20" s="202">
        <v>298800</v>
      </c>
      <c r="H20" s="202">
        <v>0</v>
      </c>
      <c r="I20" s="202">
        <v>0</v>
      </c>
      <c r="J20" s="202">
        <v>0</v>
      </c>
      <c r="K20" s="202">
        <v>0</v>
      </c>
      <c r="L20" s="202">
        <v>0</v>
      </c>
    </row>
    <row r="21" spans="1:12" s="6" customFormat="1" ht="12.75">
      <c r="A21" s="125" t="s">
        <v>304</v>
      </c>
      <c r="B21" s="125"/>
      <c r="C21" s="126" t="s">
        <v>305</v>
      </c>
      <c r="D21" s="194">
        <f>D23+D24</f>
        <v>147500</v>
      </c>
      <c r="E21" s="194">
        <f>E23+E24</f>
        <v>147500</v>
      </c>
      <c r="F21" s="194">
        <f>F23+F24</f>
        <v>35000</v>
      </c>
      <c r="G21" s="194">
        <f>G23</f>
        <v>112500</v>
      </c>
      <c r="H21" s="194">
        <f>H22+H24+H25</f>
        <v>0</v>
      </c>
      <c r="I21" s="194">
        <f>I22+I24+I25</f>
        <v>0</v>
      </c>
      <c r="J21" s="194">
        <f>J22+J24+J25</f>
        <v>0</v>
      </c>
      <c r="K21" s="194">
        <f>K22+K24+K25</f>
        <v>0</v>
      </c>
      <c r="L21" s="194">
        <f>L22+L24+L25</f>
        <v>0</v>
      </c>
    </row>
    <row r="22" spans="1:12" s="6" customFormat="1" ht="12.75" hidden="1">
      <c r="A22" s="128"/>
      <c r="B22" s="128" t="s">
        <v>420</v>
      </c>
      <c r="C22" s="278" t="s">
        <v>424</v>
      </c>
      <c r="D22" s="195">
        <v>0</v>
      </c>
      <c r="E22" s="202">
        <v>0</v>
      </c>
      <c r="F22" s="202">
        <v>0</v>
      </c>
      <c r="G22" s="202">
        <v>0</v>
      </c>
      <c r="H22" s="202">
        <v>0</v>
      </c>
      <c r="I22" s="202">
        <v>0</v>
      </c>
      <c r="J22" s="202">
        <v>0</v>
      </c>
      <c r="K22" s="202">
        <v>0</v>
      </c>
      <c r="L22" s="202">
        <v>0</v>
      </c>
    </row>
    <row r="23" spans="1:12" s="6" customFormat="1" ht="12.75">
      <c r="A23" s="128"/>
      <c r="B23" s="128" t="s">
        <v>542</v>
      </c>
      <c r="C23" s="278" t="s">
        <v>548</v>
      </c>
      <c r="D23" s="195">
        <v>127500</v>
      </c>
      <c r="E23" s="202">
        <v>127500</v>
      </c>
      <c r="F23" s="202">
        <v>15000</v>
      </c>
      <c r="G23" s="202">
        <v>112500</v>
      </c>
      <c r="H23" s="202">
        <v>0</v>
      </c>
      <c r="I23" s="202">
        <v>0</v>
      </c>
      <c r="J23" s="202">
        <v>0</v>
      </c>
      <c r="K23" s="202">
        <v>0</v>
      </c>
      <c r="L23" s="202">
        <v>0</v>
      </c>
    </row>
    <row r="24" spans="1:12" s="6" customFormat="1" ht="12.75">
      <c r="A24" s="190"/>
      <c r="B24" s="190" t="s">
        <v>306</v>
      </c>
      <c r="C24" s="191" t="s">
        <v>307</v>
      </c>
      <c r="D24" s="195">
        <v>20000</v>
      </c>
      <c r="E24" s="202">
        <v>20000</v>
      </c>
      <c r="F24" s="202">
        <v>20000</v>
      </c>
      <c r="G24" s="202">
        <v>0</v>
      </c>
      <c r="H24" s="202">
        <v>0</v>
      </c>
      <c r="I24" s="202">
        <v>0</v>
      </c>
      <c r="J24" s="202">
        <v>0</v>
      </c>
      <c r="K24" s="202">
        <v>0</v>
      </c>
      <c r="L24" s="202">
        <v>0</v>
      </c>
    </row>
    <row r="25" spans="1:12" s="6" customFormat="1" ht="12.75" hidden="1">
      <c r="A25" s="190"/>
      <c r="B25" s="322" t="s">
        <v>420</v>
      </c>
      <c r="C25" s="323" t="s">
        <v>424</v>
      </c>
      <c r="D25" s="195">
        <f>H25+I25+J25+K25+L25+E25</f>
        <v>0</v>
      </c>
      <c r="E25" s="202">
        <f>F25+G25</f>
        <v>0</v>
      </c>
      <c r="F25" s="202">
        <v>0</v>
      </c>
      <c r="G25" s="202">
        <v>0</v>
      </c>
      <c r="H25" s="202">
        <v>0</v>
      </c>
      <c r="I25" s="202">
        <v>0</v>
      </c>
      <c r="J25" s="202">
        <v>0</v>
      </c>
      <c r="K25" s="202">
        <v>0</v>
      </c>
      <c r="L25" s="202">
        <v>0</v>
      </c>
    </row>
    <row r="26" spans="1:12" s="6" customFormat="1" ht="12.75">
      <c r="A26" s="125" t="s">
        <v>234</v>
      </c>
      <c r="B26" s="125"/>
      <c r="C26" s="126" t="s">
        <v>235</v>
      </c>
      <c r="D26" s="194">
        <f>H26+I26+J26+K26+L26+E26</f>
        <v>4975682</v>
      </c>
      <c r="E26" s="194">
        <f>G26+F26</f>
        <v>4662859</v>
      </c>
      <c r="F26" s="194">
        <f aca="true" t="shared" si="1" ref="F26:L26">F27+F28+F29+F30+F32+F31</f>
        <v>3700406</v>
      </c>
      <c r="G26" s="194">
        <f t="shared" si="1"/>
        <v>962453</v>
      </c>
      <c r="H26" s="194">
        <f t="shared" si="1"/>
        <v>134755</v>
      </c>
      <c r="I26" s="194">
        <f t="shared" si="1"/>
        <v>178068</v>
      </c>
      <c r="J26" s="194">
        <f t="shared" si="1"/>
        <v>0</v>
      </c>
      <c r="K26" s="194">
        <f t="shared" si="1"/>
        <v>0</v>
      </c>
      <c r="L26" s="194">
        <f t="shared" si="1"/>
        <v>0</v>
      </c>
    </row>
    <row r="27" spans="1:12" s="6" customFormat="1" ht="12.75">
      <c r="A27" s="119"/>
      <c r="B27" s="119" t="s">
        <v>308</v>
      </c>
      <c r="C27" s="120" t="s">
        <v>261</v>
      </c>
      <c r="D27" s="195">
        <v>91648</v>
      </c>
      <c r="E27" s="202">
        <v>91648</v>
      </c>
      <c r="F27" s="202">
        <v>91648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</row>
    <row r="28" spans="1:12" s="6" customFormat="1" ht="12.75">
      <c r="A28" s="119"/>
      <c r="B28" s="119" t="s">
        <v>309</v>
      </c>
      <c r="C28" s="120" t="s">
        <v>310</v>
      </c>
      <c r="D28" s="195">
        <v>164025</v>
      </c>
      <c r="E28" s="202">
        <v>37257</v>
      </c>
      <c r="F28" s="202">
        <v>0</v>
      </c>
      <c r="G28" s="202">
        <v>37257</v>
      </c>
      <c r="H28" s="202">
        <v>0</v>
      </c>
      <c r="I28" s="202">
        <v>126768</v>
      </c>
      <c r="J28" s="202">
        <v>0</v>
      </c>
      <c r="K28" s="202">
        <v>0</v>
      </c>
      <c r="L28" s="202">
        <v>0</v>
      </c>
    </row>
    <row r="29" spans="1:12" s="6" customFormat="1" ht="12.75">
      <c r="A29" s="119"/>
      <c r="B29" s="119" t="s">
        <v>277</v>
      </c>
      <c r="C29" s="120" t="s">
        <v>283</v>
      </c>
      <c r="D29" s="195">
        <v>3937702</v>
      </c>
      <c r="E29" s="202">
        <v>3923702</v>
      </c>
      <c r="F29" s="202">
        <v>3169180</v>
      </c>
      <c r="G29" s="202">
        <v>754522</v>
      </c>
      <c r="H29" s="202">
        <v>0</v>
      </c>
      <c r="I29" s="202">
        <v>14000</v>
      </c>
      <c r="J29" s="202">
        <v>0</v>
      </c>
      <c r="K29" s="202">
        <v>0</v>
      </c>
      <c r="L29" s="202">
        <v>0</v>
      </c>
    </row>
    <row r="30" spans="1:12" s="6" customFormat="1" ht="25.5">
      <c r="A30" s="119"/>
      <c r="B30" s="181" t="s">
        <v>311</v>
      </c>
      <c r="C30" s="127" t="s">
        <v>371</v>
      </c>
      <c r="D30" s="331">
        <v>89703</v>
      </c>
      <c r="E30" s="354">
        <v>89703</v>
      </c>
      <c r="F30" s="354">
        <v>2780</v>
      </c>
      <c r="G30" s="354">
        <v>86923</v>
      </c>
      <c r="H30" s="354">
        <v>0</v>
      </c>
      <c r="I30" s="354">
        <v>0</v>
      </c>
      <c r="J30" s="354">
        <v>0</v>
      </c>
      <c r="K30" s="354">
        <v>0</v>
      </c>
      <c r="L30" s="354">
        <v>0</v>
      </c>
    </row>
    <row r="31" spans="1:12" s="6" customFormat="1" ht="25.5">
      <c r="A31" s="119"/>
      <c r="B31" s="181" t="s">
        <v>524</v>
      </c>
      <c r="C31" s="127" t="s">
        <v>525</v>
      </c>
      <c r="D31" s="331">
        <v>394149</v>
      </c>
      <c r="E31" s="354">
        <v>391849</v>
      </c>
      <c r="F31" s="354">
        <v>316798</v>
      </c>
      <c r="G31" s="354">
        <v>75051</v>
      </c>
      <c r="H31" s="354">
        <v>0</v>
      </c>
      <c r="I31" s="354">
        <v>2300</v>
      </c>
      <c r="J31" s="354">
        <v>0</v>
      </c>
      <c r="K31" s="354">
        <v>0</v>
      </c>
      <c r="L31" s="354">
        <v>0</v>
      </c>
    </row>
    <row r="32" spans="1:12" s="6" customFormat="1" ht="12.75">
      <c r="A32" s="119"/>
      <c r="B32" s="119" t="s">
        <v>278</v>
      </c>
      <c r="C32" s="120" t="s">
        <v>284</v>
      </c>
      <c r="D32" s="195">
        <f>H32+I32+J32+K32+L32+E32</f>
        <v>298455</v>
      </c>
      <c r="E32" s="202">
        <f>F32+G32</f>
        <v>128700</v>
      </c>
      <c r="F32" s="202">
        <v>120000</v>
      </c>
      <c r="G32" s="202">
        <v>8700</v>
      </c>
      <c r="H32" s="202">
        <v>134755</v>
      </c>
      <c r="I32" s="202">
        <v>35000</v>
      </c>
      <c r="J32" s="202">
        <v>0</v>
      </c>
      <c r="K32" s="202">
        <v>0</v>
      </c>
      <c r="L32" s="202">
        <v>0</v>
      </c>
    </row>
    <row r="33" spans="1:12" s="6" customFormat="1" ht="40.5" customHeight="1">
      <c r="A33" s="355" t="s">
        <v>238</v>
      </c>
      <c r="B33" s="355"/>
      <c r="C33" s="112" t="s">
        <v>313</v>
      </c>
      <c r="D33" s="152">
        <f>H33+I33+J33+K33+L33+E33</f>
        <v>1346</v>
      </c>
      <c r="E33" s="152">
        <f>G33+F33</f>
        <v>1346</v>
      </c>
      <c r="F33" s="152">
        <f aca="true" t="shared" si="2" ref="F33:L35">F34</f>
        <v>0</v>
      </c>
      <c r="G33" s="152">
        <f>G34</f>
        <v>1346</v>
      </c>
      <c r="H33" s="152">
        <f t="shared" si="2"/>
        <v>0</v>
      </c>
      <c r="I33" s="152">
        <f t="shared" si="2"/>
        <v>0</v>
      </c>
      <c r="J33" s="152">
        <f t="shared" si="2"/>
        <v>0</v>
      </c>
      <c r="K33" s="152">
        <f t="shared" si="2"/>
        <v>0</v>
      </c>
      <c r="L33" s="152">
        <f t="shared" si="2"/>
        <v>0</v>
      </c>
    </row>
    <row r="34" spans="1:12" s="6" customFormat="1" ht="24.75" customHeight="1">
      <c r="A34" s="128"/>
      <c r="B34" s="352" t="s">
        <v>315</v>
      </c>
      <c r="C34" s="113" t="s">
        <v>511</v>
      </c>
      <c r="D34" s="331">
        <f>H34+I34+J34+K34+L34+E34</f>
        <v>1346</v>
      </c>
      <c r="E34" s="354">
        <v>1346</v>
      </c>
      <c r="F34" s="354">
        <v>0</v>
      </c>
      <c r="G34" s="354">
        <v>1346</v>
      </c>
      <c r="H34" s="354">
        <v>0</v>
      </c>
      <c r="I34" s="354">
        <v>0</v>
      </c>
      <c r="J34" s="354">
        <v>0</v>
      </c>
      <c r="K34" s="354">
        <v>0</v>
      </c>
      <c r="L34" s="354">
        <v>0</v>
      </c>
    </row>
    <row r="35" spans="1:12" s="6" customFormat="1" ht="16.5" customHeight="1" hidden="1">
      <c r="A35" s="125" t="s">
        <v>460</v>
      </c>
      <c r="B35" s="125"/>
      <c r="C35" s="112" t="s">
        <v>459</v>
      </c>
      <c r="D35" s="194">
        <f>H35+I35+J35+K35+L35+E35</f>
        <v>0</v>
      </c>
      <c r="E35" s="194">
        <f>G35+F35</f>
        <v>0</v>
      </c>
      <c r="F35" s="194">
        <f t="shared" si="2"/>
        <v>0</v>
      </c>
      <c r="G35" s="194">
        <f t="shared" si="2"/>
        <v>0</v>
      </c>
      <c r="H35" s="194">
        <f t="shared" si="2"/>
        <v>0</v>
      </c>
      <c r="I35" s="194">
        <f t="shared" si="2"/>
        <v>0</v>
      </c>
      <c r="J35" s="194">
        <f t="shared" si="2"/>
        <v>0</v>
      </c>
      <c r="K35" s="194">
        <f t="shared" si="2"/>
        <v>0</v>
      </c>
      <c r="L35" s="194">
        <f t="shared" si="2"/>
        <v>0</v>
      </c>
    </row>
    <row r="36" spans="1:12" s="6" customFormat="1" ht="15" customHeight="1" hidden="1">
      <c r="A36" s="128"/>
      <c r="B36" s="128" t="s">
        <v>461</v>
      </c>
      <c r="C36" s="113" t="s">
        <v>458</v>
      </c>
      <c r="D36" s="195">
        <f>H36+I36+J36+K36+L36+E36</f>
        <v>0</v>
      </c>
      <c r="E36" s="202">
        <f>F36+G36</f>
        <v>0</v>
      </c>
      <c r="F36" s="202">
        <v>0</v>
      </c>
      <c r="G36" s="202">
        <v>0</v>
      </c>
      <c r="H36" s="202">
        <v>0</v>
      </c>
      <c r="I36" s="202">
        <v>0</v>
      </c>
      <c r="J36" s="202">
        <v>0</v>
      </c>
      <c r="K36" s="202">
        <v>0</v>
      </c>
      <c r="L36" s="202">
        <v>0</v>
      </c>
    </row>
    <row r="37" spans="1:12" s="6" customFormat="1" ht="15" customHeight="1">
      <c r="A37" s="125" t="s">
        <v>460</v>
      </c>
      <c r="B37" s="125"/>
      <c r="C37" s="112" t="s">
        <v>459</v>
      </c>
      <c r="D37" s="194">
        <v>3000</v>
      </c>
      <c r="E37" s="356">
        <v>0</v>
      </c>
      <c r="F37" s="356">
        <v>0</v>
      </c>
      <c r="G37" s="356">
        <v>0</v>
      </c>
      <c r="H37" s="356">
        <v>0</v>
      </c>
      <c r="I37" s="356">
        <v>3000</v>
      </c>
      <c r="J37" s="356">
        <v>0</v>
      </c>
      <c r="K37" s="356">
        <v>0</v>
      </c>
      <c r="L37" s="356">
        <v>0</v>
      </c>
    </row>
    <row r="38" spans="1:12" s="6" customFormat="1" ht="40.5" customHeight="1">
      <c r="A38" s="128"/>
      <c r="B38" s="352" t="s">
        <v>544</v>
      </c>
      <c r="C38" s="113" t="s">
        <v>549</v>
      </c>
      <c r="D38" s="331">
        <v>3000</v>
      </c>
      <c r="E38" s="354">
        <v>0</v>
      </c>
      <c r="F38" s="354">
        <v>0</v>
      </c>
      <c r="G38" s="354">
        <v>0</v>
      </c>
      <c r="H38" s="354">
        <v>0</v>
      </c>
      <c r="I38" s="354">
        <v>3000</v>
      </c>
      <c r="J38" s="354">
        <v>0</v>
      </c>
      <c r="K38" s="354">
        <v>0</v>
      </c>
      <c r="L38" s="354">
        <v>0</v>
      </c>
    </row>
    <row r="39" spans="1:12" s="6" customFormat="1" ht="27" customHeight="1">
      <c r="A39" s="355" t="s">
        <v>240</v>
      </c>
      <c r="B39" s="355"/>
      <c r="C39" s="112" t="s">
        <v>316</v>
      </c>
      <c r="D39" s="152">
        <f>E39+I39</f>
        <v>335903</v>
      </c>
      <c r="E39" s="152">
        <f>F39+G39</f>
        <v>295903</v>
      </c>
      <c r="F39" s="152">
        <f>F40</f>
        <v>110853</v>
      </c>
      <c r="G39" s="152">
        <f>G40+G42</f>
        <v>185050</v>
      </c>
      <c r="H39" s="152">
        <f>H40+H41+H42</f>
        <v>0</v>
      </c>
      <c r="I39" s="152">
        <f>I40+I41+I42</f>
        <v>40000</v>
      </c>
      <c r="J39" s="152">
        <f>J40+J41+J42</f>
        <v>0</v>
      </c>
      <c r="K39" s="152">
        <f>K40+K41+K42</f>
        <v>0</v>
      </c>
      <c r="L39" s="152">
        <f>L40+L41+L42</f>
        <v>0</v>
      </c>
    </row>
    <row r="40" spans="1:12" s="6" customFormat="1" ht="14.25" customHeight="1">
      <c r="A40" s="128"/>
      <c r="B40" s="128" t="s">
        <v>317</v>
      </c>
      <c r="C40" s="113" t="s">
        <v>318</v>
      </c>
      <c r="D40" s="195">
        <f>E40+H40+I40</f>
        <v>332903</v>
      </c>
      <c r="E40" s="202">
        <v>292903</v>
      </c>
      <c r="F40" s="202">
        <v>110853</v>
      </c>
      <c r="G40" s="202">
        <v>182050</v>
      </c>
      <c r="H40" s="202">
        <v>0</v>
      </c>
      <c r="I40" s="202">
        <v>40000</v>
      </c>
      <c r="J40" s="202">
        <v>0</v>
      </c>
      <c r="K40" s="202">
        <v>0</v>
      </c>
      <c r="L40" s="202">
        <v>0</v>
      </c>
    </row>
    <row r="41" spans="1:12" s="6" customFormat="1" ht="15.75" customHeight="1" hidden="1">
      <c r="A41" s="128"/>
      <c r="B41" s="128" t="s">
        <v>319</v>
      </c>
      <c r="C41" s="113" t="s">
        <v>263</v>
      </c>
      <c r="D41" s="195">
        <f>H41+I41+J41+K41+L41+E41</f>
        <v>0</v>
      </c>
      <c r="E41" s="202">
        <f>F41+G41</f>
        <v>0</v>
      </c>
      <c r="F41" s="202">
        <v>0</v>
      </c>
      <c r="G41" s="202">
        <v>0</v>
      </c>
      <c r="H41" s="202">
        <v>0</v>
      </c>
      <c r="I41" s="202">
        <v>0</v>
      </c>
      <c r="J41" s="202">
        <v>0</v>
      </c>
      <c r="K41" s="202">
        <v>0</v>
      </c>
      <c r="L41" s="202">
        <v>0</v>
      </c>
    </row>
    <row r="42" spans="1:12" s="6" customFormat="1" ht="15.75" customHeight="1">
      <c r="A42" s="128"/>
      <c r="B42" s="128" t="s">
        <v>397</v>
      </c>
      <c r="C42" s="113" t="s">
        <v>284</v>
      </c>
      <c r="D42" s="195">
        <v>3000</v>
      </c>
      <c r="E42" s="202">
        <v>3000</v>
      </c>
      <c r="F42" s="202">
        <v>0</v>
      </c>
      <c r="G42" s="202">
        <v>3000</v>
      </c>
      <c r="H42" s="202">
        <v>0</v>
      </c>
      <c r="I42" s="202">
        <v>0</v>
      </c>
      <c r="J42" s="202">
        <v>0</v>
      </c>
      <c r="K42" s="202">
        <v>0</v>
      </c>
      <c r="L42" s="202">
        <v>0</v>
      </c>
    </row>
    <row r="43" spans="1:12" s="6" customFormat="1" ht="15" customHeight="1">
      <c r="A43" s="125" t="s">
        <v>320</v>
      </c>
      <c r="B43" s="125"/>
      <c r="C43" s="112" t="s">
        <v>321</v>
      </c>
      <c r="D43" s="194">
        <f>D44</f>
        <v>85357</v>
      </c>
      <c r="E43" s="194">
        <v>0</v>
      </c>
      <c r="F43" s="194">
        <f aca="true" t="shared" si="3" ref="F43:K43">F44</f>
        <v>0</v>
      </c>
      <c r="G43" s="194">
        <f t="shared" si="3"/>
        <v>0</v>
      </c>
      <c r="H43" s="194">
        <f t="shared" si="3"/>
        <v>0</v>
      </c>
      <c r="I43" s="194">
        <f t="shared" si="3"/>
        <v>0</v>
      </c>
      <c r="J43" s="194">
        <f t="shared" si="3"/>
        <v>0</v>
      </c>
      <c r="K43" s="194">
        <f t="shared" si="3"/>
        <v>0</v>
      </c>
      <c r="L43" s="194">
        <f>L44</f>
        <v>85357</v>
      </c>
    </row>
    <row r="44" spans="1:12" s="6" customFormat="1" ht="39" customHeight="1">
      <c r="A44" s="128"/>
      <c r="B44" s="352" t="s">
        <v>322</v>
      </c>
      <c r="C44" s="113" t="s">
        <v>323</v>
      </c>
      <c r="D44" s="331">
        <v>85357</v>
      </c>
      <c r="E44" s="354">
        <f>F44+G44</f>
        <v>0</v>
      </c>
      <c r="F44" s="354">
        <v>0</v>
      </c>
      <c r="G44" s="354">
        <v>0</v>
      </c>
      <c r="H44" s="354">
        <v>0</v>
      </c>
      <c r="I44" s="354">
        <v>0</v>
      </c>
      <c r="J44" s="354">
        <v>0</v>
      </c>
      <c r="K44" s="354">
        <v>0</v>
      </c>
      <c r="L44" s="354">
        <v>85357</v>
      </c>
    </row>
    <row r="45" spans="1:12" s="6" customFormat="1" ht="12.75">
      <c r="A45" s="125" t="s">
        <v>247</v>
      </c>
      <c r="B45" s="125"/>
      <c r="C45" s="112" t="s">
        <v>248</v>
      </c>
      <c r="D45" s="194">
        <f>D46+D47</f>
        <v>196000</v>
      </c>
      <c r="E45" s="194">
        <f>E46+E47</f>
        <v>196000</v>
      </c>
      <c r="F45" s="194">
        <f aca="true" t="shared" si="4" ref="F45:L45">F46+F47+F48</f>
        <v>0</v>
      </c>
      <c r="G45" s="194">
        <f>G46+G47</f>
        <v>196000</v>
      </c>
      <c r="H45" s="194">
        <f t="shared" si="4"/>
        <v>0</v>
      </c>
      <c r="I45" s="194">
        <f t="shared" si="4"/>
        <v>0</v>
      </c>
      <c r="J45" s="194">
        <f t="shared" si="4"/>
        <v>0</v>
      </c>
      <c r="K45" s="194">
        <f t="shared" si="4"/>
        <v>0</v>
      </c>
      <c r="L45" s="194">
        <f t="shared" si="4"/>
        <v>0</v>
      </c>
    </row>
    <row r="46" spans="1:12" s="6" customFormat="1" ht="12.75">
      <c r="A46" s="128"/>
      <c r="B46" s="128" t="s">
        <v>324</v>
      </c>
      <c r="C46" s="113" t="s">
        <v>325</v>
      </c>
      <c r="D46" s="195">
        <v>11000</v>
      </c>
      <c r="E46" s="202">
        <v>11000</v>
      </c>
      <c r="F46" s="202">
        <v>0</v>
      </c>
      <c r="G46" s="202">
        <v>11000</v>
      </c>
      <c r="H46" s="202">
        <v>0</v>
      </c>
      <c r="I46" s="202">
        <v>0</v>
      </c>
      <c r="J46" s="202">
        <v>0</v>
      </c>
      <c r="K46" s="202">
        <v>0</v>
      </c>
      <c r="L46" s="202">
        <v>0</v>
      </c>
    </row>
    <row r="47" spans="1:12" s="6" customFormat="1" ht="12.75">
      <c r="A47" s="119"/>
      <c r="B47" s="119" t="s">
        <v>326</v>
      </c>
      <c r="C47" s="120" t="s">
        <v>327</v>
      </c>
      <c r="D47" s="195">
        <v>185000</v>
      </c>
      <c r="E47" s="202">
        <v>185000</v>
      </c>
      <c r="F47" s="202">
        <v>0</v>
      </c>
      <c r="G47" s="202">
        <v>185000</v>
      </c>
      <c r="H47" s="202">
        <v>0</v>
      </c>
      <c r="I47" s="202">
        <v>0</v>
      </c>
      <c r="J47" s="202">
        <v>0</v>
      </c>
      <c r="K47" s="202">
        <v>0</v>
      </c>
      <c r="L47" s="202">
        <v>0</v>
      </c>
    </row>
    <row r="48" spans="1:12" s="6" customFormat="1" ht="25.5" hidden="1">
      <c r="A48" s="119"/>
      <c r="B48" s="119" t="s">
        <v>466</v>
      </c>
      <c r="C48" s="127" t="s">
        <v>470</v>
      </c>
      <c r="D48" s="195">
        <f>H48+I48+J48+K48+L48+E48</f>
        <v>0</v>
      </c>
      <c r="E48" s="202">
        <f>F48+G48</f>
        <v>0</v>
      </c>
      <c r="F48" s="202">
        <v>0</v>
      </c>
      <c r="G48" s="202">
        <v>0</v>
      </c>
      <c r="H48" s="202">
        <v>0</v>
      </c>
      <c r="I48" s="202">
        <v>0</v>
      </c>
      <c r="J48" s="202">
        <v>0</v>
      </c>
      <c r="K48" s="202">
        <v>0</v>
      </c>
      <c r="L48" s="202">
        <v>0</v>
      </c>
    </row>
    <row r="49" spans="1:12" s="6" customFormat="1" ht="12.75">
      <c r="A49" s="125" t="s">
        <v>250</v>
      </c>
      <c r="B49" s="125"/>
      <c r="C49" s="126" t="s">
        <v>251</v>
      </c>
      <c r="D49" s="194">
        <f>H49+I49+J49+K49+L49+E49</f>
        <v>15510706</v>
      </c>
      <c r="E49" s="194">
        <f>G49+F49</f>
        <v>14259588</v>
      </c>
      <c r="F49" s="194">
        <f aca="true" t="shared" si="5" ref="F49:L49">F50+F51+F52+F53+F54+F55+F56+F57+F60+F58+F59</f>
        <v>11486368</v>
      </c>
      <c r="G49" s="194">
        <f t="shared" si="5"/>
        <v>2773220</v>
      </c>
      <c r="H49" s="194">
        <f t="shared" si="5"/>
        <v>746785</v>
      </c>
      <c r="I49" s="194">
        <f t="shared" si="5"/>
        <v>504333</v>
      </c>
      <c r="J49" s="194">
        <f t="shared" si="5"/>
        <v>0</v>
      </c>
      <c r="K49" s="194">
        <f t="shared" si="5"/>
        <v>0</v>
      </c>
      <c r="L49" s="194">
        <f t="shared" si="5"/>
        <v>0</v>
      </c>
    </row>
    <row r="50" spans="1:12" s="6" customFormat="1" ht="12.75">
      <c r="A50" s="119"/>
      <c r="B50" s="119" t="s">
        <v>328</v>
      </c>
      <c r="C50" s="120" t="s">
        <v>329</v>
      </c>
      <c r="D50" s="195">
        <f>E50+I50</f>
        <v>9866450</v>
      </c>
      <c r="E50" s="202">
        <v>9530890</v>
      </c>
      <c r="F50" s="202">
        <v>7969168</v>
      </c>
      <c r="G50" s="202">
        <v>1561722</v>
      </c>
      <c r="H50" s="202">
        <v>0</v>
      </c>
      <c r="I50" s="202">
        <v>335560</v>
      </c>
      <c r="J50" s="202">
        <v>0</v>
      </c>
      <c r="K50" s="202">
        <v>0</v>
      </c>
      <c r="L50" s="202">
        <v>0</v>
      </c>
    </row>
    <row r="51" spans="1:12" s="6" customFormat="1" ht="25.5">
      <c r="A51" s="119"/>
      <c r="B51" s="181" t="s">
        <v>330</v>
      </c>
      <c r="C51" s="127" t="s">
        <v>331</v>
      </c>
      <c r="D51" s="331">
        <f>E51+H51+I51</f>
        <v>2252045</v>
      </c>
      <c r="E51" s="354">
        <v>2160045</v>
      </c>
      <c r="F51" s="354">
        <v>1752945</v>
      </c>
      <c r="G51" s="354">
        <v>407100</v>
      </c>
      <c r="H51" s="354">
        <v>0</v>
      </c>
      <c r="I51" s="354">
        <v>92000</v>
      </c>
      <c r="J51" s="354">
        <v>0</v>
      </c>
      <c r="K51" s="354">
        <v>0</v>
      </c>
      <c r="L51" s="354">
        <v>0</v>
      </c>
    </row>
    <row r="52" spans="1:12" s="6" customFormat="1" ht="12.75">
      <c r="A52" s="119"/>
      <c r="B52" s="119" t="s">
        <v>279</v>
      </c>
      <c r="C52" s="120" t="s">
        <v>281</v>
      </c>
      <c r="D52" s="195">
        <f>E52+H52+I52</f>
        <v>1186100</v>
      </c>
      <c r="E52" s="202">
        <v>552565</v>
      </c>
      <c r="F52" s="202">
        <v>339385</v>
      </c>
      <c r="G52" s="202">
        <v>213180</v>
      </c>
      <c r="H52" s="202">
        <v>621035</v>
      </c>
      <c r="I52" s="202">
        <v>12500</v>
      </c>
      <c r="J52" s="202">
        <v>0</v>
      </c>
      <c r="K52" s="202">
        <v>0</v>
      </c>
      <c r="L52" s="202">
        <v>0</v>
      </c>
    </row>
    <row r="53" spans="1:12" s="6" customFormat="1" ht="12.75">
      <c r="A53" s="119"/>
      <c r="B53" s="119" t="s">
        <v>332</v>
      </c>
      <c r="C53" s="120" t="s">
        <v>333</v>
      </c>
      <c r="D53" s="195">
        <v>330928</v>
      </c>
      <c r="E53" s="202">
        <v>330928</v>
      </c>
      <c r="F53" s="202">
        <v>79377</v>
      </c>
      <c r="G53" s="202">
        <v>251551</v>
      </c>
      <c r="H53" s="202">
        <v>0</v>
      </c>
      <c r="I53" s="202">
        <v>0</v>
      </c>
      <c r="J53" s="202">
        <v>0</v>
      </c>
      <c r="K53" s="202">
        <v>0</v>
      </c>
      <c r="L53" s="202">
        <v>0</v>
      </c>
    </row>
    <row r="54" spans="1:12" s="6" customFormat="1" ht="27.75" customHeight="1" hidden="1">
      <c r="A54" s="119"/>
      <c r="B54" s="119" t="s">
        <v>334</v>
      </c>
      <c r="C54" s="127" t="s">
        <v>444</v>
      </c>
      <c r="D54" s="195">
        <f>H54+I54+J54+K54+L54+E54</f>
        <v>0</v>
      </c>
      <c r="E54" s="202">
        <f>F54+G54</f>
        <v>0</v>
      </c>
      <c r="F54" s="202">
        <v>0</v>
      </c>
      <c r="G54" s="202">
        <v>0</v>
      </c>
      <c r="H54" s="202">
        <v>0</v>
      </c>
      <c r="I54" s="202">
        <v>0</v>
      </c>
      <c r="J54" s="202">
        <v>0</v>
      </c>
      <c r="K54" s="202">
        <v>0</v>
      </c>
      <c r="L54" s="202">
        <v>0</v>
      </c>
    </row>
    <row r="55" spans="1:12" s="6" customFormat="1" ht="12.75">
      <c r="A55" s="119"/>
      <c r="B55" s="119" t="s">
        <v>336</v>
      </c>
      <c r="C55" s="120" t="s">
        <v>340</v>
      </c>
      <c r="D55" s="195">
        <v>4100</v>
      </c>
      <c r="E55" s="202">
        <v>4100</v>
      </c>
      <c r="F55" s="202">
        <v>4000</v>
      </c>
      <c r="G55" s="202">
        <v>100</v>
      </c>
      <c r="H55" s="202">
        <v>0</v>
      </c>
      <c r="I55" s="202">
        <v>0</v>
      </c>
      <c r="J55" s="202">
        <v>0</v>
      </c>
      <c r="K55" s="202">
        <v>0</v>
      </c>
      <c r="L55" s="202">
        <v>0</v>
      </c>
    </row>
    <row r="56" spans="1:12" s="6" customFormat="1" ht="12.75" customHeight="1">
      <c r="A56" s="119"/>
      <c r="B56" s="119" t="s">
        <v>337</v>
      </c>
      <c r="C56" s="127" t="s">
        <v>338</v>
      </c>
      <c r="D56" s="195">
        <f>E56+H56+I56</f>
        <v>50696</v>
      </c>
      <c r="E56" s="202">
        <v>50696</v>
      </c>
      <c r="F56" s="202">
        <v>0</v>
      </c>
      <c r="G56" s="202">
        <v>50696</v>
      </c>
      <c r="H56" s="202">
        <v>0</v>
      </c>
      <c r="I56" s="202">
        <v>0</v>
      </c>
      <c r="J56" s="202">
        <v>0</v>
      </c>
      <c r="K56" s="202">
        <v>0</v>
      </c>
      <c r="L56" s="202">
        <v>0</v>
      </c>
    </row>
    <row r="57" spans="1:12" s="6" customFormat="1" ht="12.75">
      <c r="A57" s="119"/>
      <c r="B57" s="119" t="s">
        <v>280</v>
      </c>
      <c r="C57" s="120" t="s">
        <v>400</v>
      </c>
      <c r="D57" s="195">
        <f>E57+H57+I57</f>
        <v>397316</v>
      </c>
      <c r="E57" s="202">
        <v>395516</v>
      </c>
      <c r="F57" s="202">
        <v>231268</v>
      </c>
      <c r="G57" s="202">
        <v>164248</v>
      </c>
      <c r="H57" s="202">
        <v>0</v>
      </c>
      <c r="I57" s="202">
        <v>1800</v>
      </c>
      <c r="J57" s="202">
        <v>0</v>
      </c>
      <c r="K57" s="202">
        <v>0</v>
      </c>
      <c r="L57" s="202">
        <v>0</v>
      </c>
    </row>
    <row r="58" spans="1:12" s="6" customFormat="1" ht="89.25">
      <c r="A58" s="119"/>
      <c r="B58" s="181" t="s">
        <v>487</v>
      </c>
      <c r="C58" s="127" t="s">
        <v>491</v>
      </c>
      <c r="D58" s="331">
        <f>E58+H58+I58</f>
        <v>396519</v>
      </c>
      <c r="E58" s="354">
        <v>259769</v>
      </c>
      <c r="F58" s="354">
        <v>240649</v>
      </c>
      <c r="G58" s="354">
        <v>19120</v>
      </c>
      <c r="H58" s="354">
        <v>122050</v>
      </c>
      <c r="I58" s="354">
        <v>14700</v>
      </c>
      <c r="J58" s="354">
        <v>0</v>
      </c>
      <c r="K58" s="354">
        <v>0</v>
      </c>
      <c r="L58" s="354">
        <v>0</v>
      </c>
    </row>
    <row r="59" spans="1:12" s="6" customFormat="1" ht="51">
      <c r="A59" s="119"/>
      <c r="B59" s="181" t="s">
        <v>488</v>
      </c>
      <c r="C59" s="127" t="s">
        <v>535</v>
      </c>
      <c r="D59" s="331">
        <f>E59+H59+I59</f>
        <v>951462</v>
      </c>
      <c r="E59" s="354">
        <f>F59+G59</f>
        <v>903689</v>
      </c>
      <c r="F59" s="354">
        <v>869576</v>
      </c>
      <c r="G59" s="354">
        <v>34113</v>
      </c>
      <c r="H59" s="354">
        <v>0</v>
      </c>
      <c r="I59" s="354">
        <v>47773</v>
      </c>
      <c r="J59" s="354">
        <v>0</v>
      </c>
      <c r="K59" s="354">
        <v>0</v>
      </c>
      <c r="L59" s="354">
        <v>0</v>
      </c>
    </row>
    <row r="60" spans="1:12" s="6" customFormat="1" ht="12.75">
      <c r="A60" s="119"/>
      <c r="B60" s="119" t="s">
        <v>339</v>
      </c>
      <c r="C60" s="120" t="s">
        <v>284</v>
      </c>
      <c r="D60" s="195">
        <f>E60+H60+I60</f>
        <v>75090</v>
      </c>
      <c r="E60" s="202">
        <f>F60+G60</f>
        <v>71390</v>
      </c>
      <c r="F60" s="202">
        <v>0</v>
      </c>
      <c r="G60" s="202">
        <v>71390</v>
      </c>
      <c r="H60" s="202">
        <v>3700</v>
      </c>
      <c r="I60" s="202">
        <v>0</v>
      </c>
      <c r="J60" s="202">
        <v>0</v>
      </c>
      <c r="K60" s="202">
        <v>0</v>
      </c>
      <c r="L60" s="202">
        <v>0</v>
      </c>
    </row>
    <row r="61" spans="1:12" s="6" customFormat="1" ht="12.75">
      <c r="A61" s="125" t="s">
        <v>343</v>
      </c>
      <c r="B61" s="125"/>
      <c r="C61" s="126" t="s">
        <v>255</v>
      </c>
      <c r="D61" s="194">
        <f>H61+I61+J61+K61+L61+E61</f>
        <v>100000</v>
      </c>
      <c r="E61" s="194">
        <f>G61+F61</f>
        <v>100000</v>
      </c>
      <c r="F61" s="194">
        <f>F63</f>
        <v>25470</v>
      </c>
      <c r="G61" s="194">
        <f>G62+G63</f>
        <v>74530</v>
      </c>
      <c r="H61" s="194">
        <f>H62+H63+H64</f>
        <v>0</v>
      </c>
      <c r="I61" s="194">
        <f>I62+I63+I64</f>
        <v>0</v>
      </c>
      <c r="J61" s="194">
        <f>J62+J63+J64</f>
        <v>0</v>
      </c>
      <c r="K61" s="194">
        <f>K62+K63+K64</f>
        <v>0</v>
      </c>
      <c r="L61" s="194">
        <f>L62+L63+L64</f>
        <v>0</v>
      </c>
    </row>
    <row r="62" spans="1:12" s="6" customFormat="1" ht="12.75">
      <c r="A62" s="119"/>
      <c r="B62" s="119" t="s">
        <v>344</v>
      </c>
      <c r="C62" s="120" t="s">
        <v>445</v>
      </c>
      <c r="D62" s="195">
        <v>4000</v>
      </c>
      <c r="E62" s="202">
        <v>4000</v>
      </c>
      <c r="F62" s="202">
        <v>0</v>
      </c>
      <c r="G62" s="202">
        <v>4000</v>
      </c>
      <c r="H62" s="202">
        <v>0</v>
      </c>
      <c r="I62" s="202">
        <v>0</v>
      </c>
      <c r="J62" s="202">
        <v>0</v>
      </c>
      <c r="K62" s="202">
        <v>0</v>
      </c>
      <c r="L62" s="202">
        <v>0</v>
      </c>
    </row>
    <row r="63" spans="1:12" s="6" customFormat="1" ht="12.75">
      <c r="A63" s="119"/>
      <c r="B63" s="119" t="s">
        <v>345</v>
      </c>
      <c r="C63" s="120" t="s">
        <v>257</v>
      </c>
      <c r="D63" s="195">
        <v>96000</v>
      </c>
      <c r="E63" s="202">
        <v>96000</v>
      </c>
      <c r="F63" s="202">
        <v>25470</v>
      </c>
      <c r="G63" s="202">
        <v>70530</v>
      </c>
      <c r="H63" s="202">
        <v>0</v>
      </c>
      <c r="I63" s="202">
        <v>0</v>
      </c>
      <c r="J63" s="202">
        <v>0</v>
      </c>
      <c r="K63" s="202">
        <v>0</v>
      </c>
      <c r="L63" s="202">
        <v>0</v>
      </c>
    </row>
    <row r="64" spans="1:12" s="6" customFormat="1" ht="12.75" hidden="1">
      <c r="A64" s="119"/>
      <c r="B64" s="119" t="s">
        <v>346</v>
      </c>
      <c r="C64" s="120" t="s">
        <v>284</v>
      </c>
      <c r="D64" s="188">
        <f>E64+H64+I64+J64+K64+L64</f>
        <v>0</v>
      </c>
      <c r="E64" s="202">
        <f>F64+G64</f>
        <v>0</v>
      </c>
      <c r="F64" s="202">
        <v>0</v>
      </c>
      <c r="G64" s="202">
        <v>0</v>
      </c>
      <c r="H64" s="202">
        <v>0</v>
      </c>
      <c r="I64" s="202">
        <v>0</v>
      </c>
      <c r="J64" s="202">
        <v>0</v>
      </c>
      <c r="K64" s="202">
        <v>0</v>
      </c>
      <c r="L64" s="202">
        <v>0</v>
      </c>
    </row>
    <row r="65" spans="1:12" s="6" customFormat="1" ht="12.75">
      <c r="A65" s="125" t="s">
        <v>252</v>
      </c>
      <c r="B65" s="125"/>
      <c r="C65" s="126" t="s">
        <v>253</v>
      </c>
      <c r="D65" s="194">
        <f>H65+I65+J65+K65+L65+E65</f>
        <v>1264264</v>
      </c>
      <c r="E65" s="194">
        <f>G65+F65</f>
        <v>573660</v>
      </c>
      <c r="F65" s="194">
        <f>F66+F67+F69+F70+F71+F72+F73+F74+F77+F68+F76+F75</f>
        <v>474394</v>
      </c>
      <c r="G65" s="194">
        <f aca="true" t="shared" si="6" ref="G65:L65">G66+G67+G69+G70+G71+G72+G73+G74+G77+G68+G76</f>
        <v>99266</v>
      </c>
      <c r="H65" s="194">
        <f t="shared" si="6"/>
        <v>0</v>
      </c>
      <c r="I65" s="194">
        <f>I71+I72+I73+I74+I76+I75+I77</f>
        <v>690604</v>
      </c>
      <c r="J65" s="194">
        <f t="shared" si="6"/>
        <v>0</v>
      </c>
      <c r="K65" s="194">
        <f t="shared" si="6"/>
        <v>0</v>
      </c>
      <c r="L65" s="194">
        <f t="shared" si="6"/>
        <v>0</v>
      </c>
    </row>
    <row r="66" spans="1:12" s="6" customFormat="1" ht="12.75" hidden="1">
      <c r="A66" s="128"/>
      <c r="B66" s="128" t="s">
        <v>436</v>
      </c>
      <c r="C66" s="278" t="s">
        <v>437</v>
      </c>
      <c r="D66" s="195">
        <f>H66+I66+J66+K66+L66+E66</f>
        <v>0</v>
      </c>
      <c r="E66" s="202">
        <f>F66+G66</f>
        <v>0</v>
      </c>
      <c r="F66" s="202">
        <v>0</v>
      </c>
      <c r="G66" s="202">
        <v>0</v>
      </c>
      <c r="H66" s="202"/>
      <c r="I66" s="202">
        <v>0</v>
      </c>
      <c r="J66" s="202"/>
      <c r="K66" s="202"/>
      <c r="L66" s="202"/>
    </row>
    <row r="67" spans="1:12" s="6" customFormat="1" ht="25.5">
      <c r="A67" s="119"/>
      <c r="B67" s="181" t="s">
        <v>418</v>
      </c>
      <c r="C67" s="127" t="s">
        <v>419</v>
      </c>
      <c r="D67" s="331">
        <f>E67+H67+I67</f>
        <v>6900</v>
      </c>
      <c r="E67" s="354">
        <f>F67+G67</f>
        <v>6900</v>
      </c>
      <c r="F67" s="354">
        <v>0</v>
      </c>
      <c r="G67" s="354">
        <v>6900</v>
      </c>
      <c r="H67" s="354">
        <v>0</v>
      </c>
      <c r="I67" s="354">
        <v>0</v>
      </c>
      <c r="J67" s="354">
        <v>0</v>
      </c>
      <c r="K67" s="354">
        <v>0</v>
      </c>
      <c r="L67" s="354">
        <v>0</v>
      </c>
    </row>
    <row r="68" spans="1:12" s="6" customFormat="1" ht="12.75" hidden="1">
      <c r="A68" s="119"/>
      <c r="B68" s="119" t="s">
        <v>452</v>
      </c>
      <c r="C68" s="127" t="s">
        <v>453</v>
      </c>
      <c r="D68" s="195">
        <f>H68+I68+J68+K68+L68+E68</f>
        <v>0</v>
      </c>
      <c r="E68" s="202">
        <f>F68+G68</f>
        <v>0</v>
      </c>
      <c r="F68" s="202">
        <v>0</v>
      </c>
      <c r="G68" s="202">
        <v>0</v>
      </c>
      <c r="H68" s="202"/>
      <c r="I68" s="202">
        <v>0</v>
      </c>
      <c r="J68" s="202"/>
      <c r="K68" s="202"/>
      <c r="L68" s="202"/>
    </row>
    <row r="69" spans="1:12" s="6" customFormat="1" ht="56.25" customHeight="1" hidden="1">
      <c r="A69" s="119"/>
      <c r="B69" s="119" t="s">
        <v>353</v>
      </c>
      <c r="C69" s="127" t="s">
        <v>441</v>
      </c>
      <c r="D69" s="195">
        <f>H69+I69+J69+K69+L69+E69</f>
        <v>0</v>
      </c>
      <c r="E69" s="202">
        <f aca="true" t="shared" si="7" ref="E69:E77">F69+G69</f>
        <v>0</v>
      </c>
      <c r="F69" s="202">
        <v>0</v>
      </c>
      <c r="G69" s="202">
        <v>0</v>
      </c>
      <c r="H69" s="202">
        <v>0</v>
      </c>
      <c r="I69" s="202">
        <v>0</v>
      </c>
      <c r="J69" s="202">
        <v>0</v>
      </c>
      <c r="K69" s="202">
        <v>0</v>
      </c>
      <c r="L69" s="202">
        <v>0</v>
      </c>
    </row>
    <row r="70" spans="1:12" s="6" customFormat="1" ht="80.25" customHeight="1">
      <c r="A70" s="119"/>
      <c r="B70" s="181" t="s">
        <v>347</v>
      </c>
      <c r="C70" s="127" t="s">
        <v>442</v>
      </c>
      <c r="D70" s="331">
        <v>17100</v>
      </c>
      <c r="E70" s="354">
        <v>17100</v>
      </c>
      <c r="F70" s="354">
        <v>0</v>
      </c>
      <c r="G70" s="354">
        <v>17100</v>
      </c>
      <c r="H70" s="354">
        <v>0</v>
      </c>
      <c r="I70" s="354">
        <v>0</v>
      </c>
      <c r="J70" s="354">
        <v>0</v>
      </c>
      <c r="K70" s="354">
        <v>0</v>
      </c>
      <c r="L70" s="354">
        <v>0</v>
      </c>
    </row>
    <row r="71" spans="1:12" s="6" customFormat="1" ht="38.25">
      <c r="A71" s="119"/>
      <c r="B71" s="181" t="s">
        <v>348</v>
      </c>
      <c r="C71" s="127" t="s">
        <v>510</v>
      </c>
      <c r="D71" s="331">
        <v>450000</v>
      </c>
      <c r="E71" s="354">
        <f t="shared" si="7"/>
        <v>0</v>
      </c>
      <c r="F71" s="354">
        <v>0</v>
      </c>
      <c r="G71" s="354">
        <v>0</v>
      </c>
      <c r="H71" s="354">
        <v>0</v>
      </c>
      <c r="I71" s="354">
        <v>450000</v>
      </c>
      <c r="J71" s="354">
        <v>0</v>
      </c>
      <c r="K71" s="354">
        <v>0</v>
      </c>
      <c r="L71" s="354">
        <v>0</v>
      </c>
    </row>
    <row r="72" spans="1:12" s="6" customFormat="1" ht="12.75">
      <c r="A72" s="119"/>
      <c r="B72" s="119" t="s">
        <v>349</v>
      </c>
      <c r="C72" s="127" t="s">
        <v>350</v>
      </c>
      <c r="D72" s="195">
        <f>H72+I72+J72+K72+L72+E72</f>
        <v>3000</v>
      </c>
      <c r="E72" s="202">
        <f t="shared" si="7"/>
        <v>0</v>
      </c>
      <c r="F72" s="202">
        <v>0</v>
      </c>
      <c r="G72" s="202">
        <v>0</v>
      </c>
      <c r="H72" s="202">
        <v>0</v>
      </c>
      <c r="I72" s="202">
        <v>3000</v>
      </c>
      <c r="J72" s="202">
        <v>0</v>
      </c>
      <c r="K72" s="202">
        <v>0</v>
      </c>
      <c r="L72" s="202">
        <v>0</v>
      </c>
    </row>
    <row r="73" spans="1:12" s="6" customFormat="1" ht="12.75">
      <c r="A73" s="119"/>
      <c r="B73" s="119" t="s">
        <v>387</v>
      </c>
      <c r="C73" s="127" t="s">
        <v>388</v>
      </c>
      <c r="D73" s="195">
        <v>195961</v>
      </c>
      <c r="E73" s="202">
        <v>961</v>
      </c>
      <c r="F73" s="202">
        <v>0</v>
      </c>
      <c r="G73" s="202">
        <v>961</v>
      </c>
      <c r="H73" s="202">
        <v>0</v>
      </c>
      <c r="I73" s="202">
        <v>195000</v>
      </c>
      <c r="J73" s="202">
        <v>0</v>
      </c>
      <c r="K73" s="202">
        <v>0</v>
      </c>
      <c r="L73" s="202">
        <v>0</v>
      </c>
    </row>
    <row r="74" spans="1:12" s="6" customFormat="1" ht="15.75" customHeight="1">
      <c r="A74" s="119"/>
      <c r="B74" s="119" t="s">
        <v>351</v>
      </c>
      <c r="C74" s="127" t="s">
        <v>352</v>
      </c>
      <c r="D74" s="195">
        <f>E74+H74+I74</f>
        <v>529293</v>
      </c>
      <c r="E74" s="202">
        <f>F74+G74</f>
        <v>526953</v>
      </c>
      <c r="F74" s="202">
        <v>452648</v>
      </c>
      <c r="G74" s="202">
        <v>74305</v>
      </c>
      <c r="H74" s="202">
        <v>0</v>
      </c>
      <c r="I74" s="202">
        <v>2340</v>
      </c>
      <c r="J74" s="202">
        <v>0</v>
      </c>
      <c r="K74" s="202">
        <v>0</v>
      </c>
      <c r="L74" s="202">
        <v>0</v>
      </c>
    </row>
    <row r="75" spans="1:12" s="6" customFormat="1" ht="25.5">
      <c r="A75" s="119"/>
      <c r="B75" s="181" t="s">
        <v>536</v>
      </c>
      <c r="C75" s="127" t="s">
        <v>537</v>
      </c>
      <c r="D75" s="331">
        <f>H75+I75+J75+K75+L75+E75</f>
        <v>21746</v>
      </c>
      <c r="E75" s="354">
        <v>21746</v>
      </c>
      <c r="F75" s="354">
        <v>21746</v>
      </c>
      <c r="G75" s="354">
        <v>0</v>
      </c>
      <c r="H75" s="354">
        <v>0</v>
      </c>
      <c r="I75" s="354">
        <v>0</v>
      </c>
      <c r="J75" s="354">
        <v>0</v>
      </c>
      <c r="K75" s="354">
        <v>0</v>
      </c>
      <c r="L75" s="354">
        <v>0</v>
      </c>
    </row>
    <row r="76" spans="1:12" s="6" customFormat="1" ht="12.75">
      <c r="A76" s="119"/>
      <c r="B76" s="119" t="s">
        <v>508</v>
      </c>
      <c r="C76" s="127" t="s">
        <v>509</v>
      </c>
      <c r="D76" s="195">
        <v>34000</v>
      </c>
      <c r="E76" s="202">
        <f>F76+G76</f>
        <v>0</v>
      </c>
      <c r="F76" s="202">
        <v>0</v>
      </c>
      <c r="G76" s="202">
        <v>0</v>
      </c>
      <c r="H76" s="202">
        <v>0</v>
      </c>
      <c r="I76" s="202">
        <v>34000</v>
      </c>
      <c r="J76" s="202">
        <v>0</v>
      </c>
      <c r="K76" s="202">
        <v>0</v>
      </c>
      <c r="L76" s="202">
        <v>0</v>
      </c>
    </row>
    <row r="77" spans="1:12" s="6" customFormat="1" ht="12.75">
      <c r="A77" s="119"/>
      <c r="B77" s="119" t="s">
        <v>354</v>
      </c>
      <c r="C77" s="127" t="s">
        <v>284</v>
      </c>
      <c r="D77" s="195">
        <f aca="true" t="shared" si="8" ref="D77:D82">H77+I77+J77+K77+L77+E77</f>
        <v>6264</v>
      </c>
      <c r="E77" s="202">
        <f t="shared" si="7"/>
        <v>0</v>
      </c>
      <c r="F77" s="202">
        <v>0</v>
      </c>
      <c r="G77" s="202">
        <v>0</v>
      </c>
      <c r="H77" s="202">
        <v>0</v>
      </c>
      <c r="I77" s="202">
        <v>6264</v>
      </c>
      <c r="J77" s="202">
        <v>0</v>
      </c>
      <c r="K77" s="202">
        <v>0</v>
      </c>
      <c r="L77" s="202">
        <v>0</v>
      </c>
    </row>
    <row r="78" spans="1:12" s="6" customFormat="1" ht="25.5">
      <c r="A78" s="355" t="s">
        <v>355</v>
      </c>
      <c r="B78" s="355"/>
      <c r="C78" s="112" t="s">
        <v>356</v>
      </c>
      <c r="D78" s="152">
        <f t="shared" si="8"/>
        <v>334948</v>
      </c>
      <c r="E78" s="152">
        <f>G78+F78</f>
        <v>265848</v>
      </c>
      <c r="F78" s="152">
        <f>F79+F80+F81+F82</f>
        <v>238546</v>
      </c>
      <c r="G78" s="152">
        <f>G79+G80+G81+G82</f>
        <v>27302</v>
      </c>
      <c r="H78" s="152">
        <f>H79+H81+H82+H80</f>
        <v>0</v>
      </c>
      <c r="I78" s="152">
        <f>I79+I80</f>
        <v>69100</v>
      </c>
      <c r="J78" s="152">
        <f>J79+J81+J82+J80</f>
        <v>0</v>
      </c>
      <c r="K78" s="152">
        <f>K79+K81+K82+K80</f>
        <v>0</v>
      </c>
      <c r="L78" s="152">
        <f>L79+L81+L82+L80</f>
        <v>0</v>
      </c>
    </row>
    <row r="79" spans="1:12" s="6" customFormat="1" ht="12.75">
      <c r="A79" s="119"/>
      <c r="B79" s="119" t="s">
        <v>357</v>
      </c>
      <c r="C79" s="127" t="s">
        <v>358</v>
      </c>
      <c r="D79" s="195">
        <f t="shared" si="8"/>
        <v>271314</v>
      </c>
      <c r="E79" s="202">
        <f>F79+G79</f>
        <v>262214</v>
      </c>
      <c r="F79" s="202">
        <v>238546</v>
      </c>
      <c r="G79" s="202">
        <v>23668</v>
      </c>
      <c r="H79" s="202">
        <v>0</v>
      </c>
      <c r="I79" s="202">
        <v>9100</v>
      </c>
      <c r="J79" s="202">
        <v>0</v>
      </c>
      <c r="K79" s="202">
        <v>0</v>
      </c>
      <c r="L79" s="202">
        <v>0</v>
      </c>
    </row>
    <row r="80" spans="1:12" s="6" customFormat="1" ht="12.75">
      <c r="A80" s="119"/>
      <c r="B80" s="119" t="s">
        <v>454</v>
      </c>
      <c r="C80" s="127" t="s">
        <v>455</v>
      </c>
      <c r="D80" s="195">
        <f t="shared" si="8"/>
        <v>60180</v>
      </c>
      <c r="E80" s="202">
        <f>F80+G80</f>
        <v>180</v>
      </c>
      <c r="F80" s="202">
        <v>0</v>
      </c>
      <c r="G80" s="202">
        <v>180</v>
      </c>
      <c r="H80" s="202">
        <v>0</v>
      </c>
      <c r="I80" s="202">
        <v>60000</v>
      </c>
      <c r="J80" s="202">
        <v>0</v>
      </c>
      <c r="K80" s="202">
        <v>0</v>
      </c>
      <c r="L80" s="202">
        <v>0</v>
      </c>
    </row>
    <row r="81" spans="1:12" s="6" customFormat="1" ht="12.75" customHeight="1">
      <c r="A81" s="119"/>
      <c r="B81" s="119" t="s">
        <v>359</v>
      </c>
      <c r="C81" s="127" t="s">
        <v>338</v>
      </c>
      <c r="D81" s="195">
        <v>1454</v>
      </c>
      <c r="E81" s="202">
        <v>1454</v>
      </c>
      <c r="F81" s="202">
        <v>0</v>
      </c>
      <c r="G81" s="202">
        <v>1454</v>
      </c>
      <c r="H81" s="202">
        <v>0</v>
      </c>
      <c r="I81" s="202">
        <v>0</v>
      </c>
      <c r="J81" s="202">
        <v>0</v>
      </c>
      <c r="K81" s="202">
        <v>0</v>
      </c>
      <c r="L81" s="202">
        <v>0</v>
      </c>
    </row>
    <row r="82" spans="1:12" s="6" customFormat="1" ht="12.75">
      <c r="A82" s="119"/>
      <c r="B82" s="119" t="s">
        <v>360</v>
      </c>
      <c r="C82" s="127" t="s">
        <v>284</v>
      </c>
      <c r="D82" s="195">
        <f t="shared" si="8"/>
        <v>2000</v>
      </c>
      <c r="E82" s="202">
        <f>F82+G82</f>
        <v>2000</v>
      </c>
      <c r="F82" s="202">
        <v>0</v>
      </c>
      <c r="G82" s="202">
        <v>2000</v>
      </c>
      <c r="H82" s="202">
        <v>0</v>
      </c>
      <c r="I82" s="202">
        <v>0</v>
      </c>
      <c r="J82" s="202">
        <v>0</v>
      </c>
      <c r="K82" s="202">
        <v>0</v>
      </c>
      <c r="L82" s="202">
        <v>0</v>
      </c>
    </row>
    <row r="83" spans="1:12" s="6" customFormat="1" ht="12.75">
      <c r="A83" s="125" t="s">
        <v>506</v>
      </c>
      <c r="B83" s="125"/>
      <c r="C83" s="112" t="s">
        <v>499</v>
      </c>
      <c r="D83" s="194">
        <f>D84+D85+D86+D87+D88+D89</f>
        <v>8796199</v>
      </c>
      <c r="E83" s="194">
        <f>G83+F83</f>
        <v>294661</v>
      </c>
      <c r="F83" s="194">
        <f>F84+F86+F87+F85+F88</f>
        <v>199236</v>
      </c>
      <c r="G83" s="194">
        <f>G84+G86+G87+G85+G88+G89</f>
        <v>95425</v>
      </c>
      <c r="H83" s="194">
        <f>H84+H86+H87+H85+H88</f>
        <v>0</v>
      </c>
      <c r="I83" s="194">
        <f>I84+I86+I87+I85+I88</f>
        <v>8501538</v>
      </c>
      <c r="J83" s="194">
        <f>J84+J86+J87+J85+J88</f>
        <v>0</v>
      </c>
      <c r="K83" s="194">
        <f>K84+K86+K87+K85+K88</f>
        <v>0</v>
      </c>
      <c r="L83" s="194">
        <f>L84+L86+L87+L85+L88</f>
        <v>0</v>
      </c>
    </row>
    <row r="84" spans="1:12" s="6" customFormat="1" ht="12.75">
      <c r="A84" s="119"/>
      <c r="B84" s="119" t="s">
        <v>513</v>
      </c>
      <c r="C84" s="127" t="s">
        <v>500</v>
      </c>
      <c r="D84" s="195">
        <f aca="true" t="shared" si="9" ref="D84:D90">H84+I84+J84+K84+L84+E84</f>
        <v>6749000</v>
      </c>
      <c r="E84" s="202">
        <v>57366</v>
      </c>
      <c r="F84" s="202">
        <v>55815</v>
      </c>
      <c r="G84" s="202">
        <v>1551</v>
      </c>
      <c r="H84" s="202">
        <v>0</v>
      </c>
      <c r="I84" s="202">
        <v>6691634</v>
      </c>
      <c r="J84" s="202">
        <v>0</v>
      </c>
      <c r="K84" s="202">
        <v>0</v>
      </c>
      <c r="L84" s="202">
        <v>0</v>
      </c>
    </row>
    <row r="85" spans="1:12" s="6" customFormat="1" ht="51">
      <c r="A85" s="119"/>
      <c r="B85" s="181" t="s">
        <v>514</v>
      </c>
      <c r="C85" s="127" t="s">
        <v>441</v>
      </c>
      <c r="D85" s="331">
        <f t="shared" si="9"/>
        <v>1684000</v>
      </c>
      <c r="E85" s="354">
        <f>F85+G85</f>
        <v>104556</v>
      </c>
      <c r="F85" s="354">
        <v>103005</v>
      </c>
      <c r="G85" s="354">
        <v>1551</v>
      </c>
      <c r="H85" s="354">
        <v>0</v>
      </c>
      <c r="I85" s="354">
        <v>1579444</v>
      </c>
      <c r="J85" s="354">
        <v>0</v>
      </c>
      <c r="K85" s="354">
        <v>0</v>
      </c>
      <c r="L85" s="354">
        <v>0</v>
      </c>
    </row>
    <row r="86" spans="1:12" s="6" customFormat="1" ht="12.75">
      <c r="A86" s="119"/>
      <c r="B86" s="119" t="s">
        <v>515</v>
      </c>
      <c r="C86" s="127" t="s">
        <v>453</v>
      </c>
      <c r="D86" s="195">
        <f t="shared" si="9"/>
        <v>278199</v>
      </c>
      <c r="E86" s="202">
        <f>F86+G86</f>
        <v>47739</v>
      </c>
      <c r="F86" s="202">
        <v>40416</v>
      </c>
      <c r="G86" s="202">
        <v>7323</v>
      </c>
      <c r="H86" s="202">
        <v>0</v>
      </c>
      <c r="I86" s="202">
        <v>230460</v>
      </c>
      <c r="J86" s="202">
        <v>0</v>
      </c>
      <c r="K86" s="202">
        <v>0</v>
      </c>
      <c r="L86" s="202">
        <v>0</v>
      </c>
    </row>
    <row r="87" spans="1:12" s="6" customFormat="1" ht="12.75" hidden="1">
      <c r="A87" s="119"/>
      <c r="B87" s="119" t="s">
        <v>516</v>
      </c>
      <c r="C87" s="127" t="s">
        <v>518</v>
      </c>
      <c r="D87" s="195">
        <f t="shared" si="9"/>
        <v>0</v>
      </c>
      <c r="E87" s="202">
        <f>F87+G87</f>
        <v>0</v>
      </c>
      <c r="F87" s="202">
        <v>0</v>
      </c>
      <c r="G87" s="202">
        <v>0</v>
      </c>
      <c r="H87" s="202">
        <v>0</v>
      </c>
      <c r="I87" s="202">
        <v>0</v>
      </c>
      <c r="J87" s="202">
        <v>0</v>
      </c>
      <c r="K87" s="202">
        <v>0</v>
      </c>
      <c r="L87" s="202">
        <v>0</v>
      </c>
    </row>
    <row r="88" spans="1:12" s="6" customFormat="1" ht="12.75">
      <c r="A88" s="119"/>
      <c r="B88" s="119" t="s">
        <v>517</v>
      </c>
      <c r="C88" s="127" t="s">
        <v>437</v>
      </c>
      <c r="D88" s="195">
        <f t="shared" si="9"/>
        <v>80000</v>
      </c>
      <c r="E88" s="202">
        <f>F88+G88</f>
        <v>80000</v>
      </c>
      <c r="F88" s="202">
        <v>0</v>
      </c>
      <c r="G88" s="202">
        <v>80000</v>
      </c>
      <c r="H88" s="202">
        <v>0</v>
      </c>
      <c r="I88" s="202">
        <v>0</v>
      </c>
      <c r="J88" s="202">
        <v>0</v>
      </c>
      <c r="K88" s="202">
        <v>0</v>
      </c>
      <c r="L88" s="202">
        <v>0</v>
      </c>
    </row>
    <row r="89" spans="1:12" s="6" customFormat="1" ht="114.75">
      <c r="A89" s="119"/>
      <c r="B89" s="352" t="s">
        <v>546</v>
      </c>
      <c r="C89" s="113" t="s">
        <v>550</v>
      </c>
      <c r="D89" s="331">
        <v>5000</v>
      </c>
      <c r="E89" s="354">
        <v>5000</v>
      </c>
      <c r="F89" s="354">
        <v>0</v>
      </c>
      <c r="G89" s="354">
        <v>5000</v>
      </c>
      <c r="H89" s="354">
        <v>0</v>
      </c>
      <c r="I89" s="354">
        <v>0</v>
      </c>
      <c r="J89" s="354">
        <v>0</v>
      </c>
      <c r="K89" s="354">
        <v>0</v>
      </c>
      <c r="L89" s="354">
        <v>0</v>
      </c>
    </row>
    <row r="90" spans="1:12" s="6" customFormat="1" ht="26.25" customHeight="1">
      <c r="A90" s="355" t="s">
        <v>361</v>
      </c>
      <c r="B90" s="355"/>
      <c r="C90" s="112" t="s">
        <v>362</v>
      </c>
      <c r="D90" s="152">
        <f t="shared" si="9"/>
        <v>1111100</v>
      </c>
      <c r="E90" s="152">
        <f>G90+F90</f>
        <v>1111100</v>
      </c>
      <c r="F90" s="152">
        <f>F91+F92+F95+F93</f>
        <v>0</v>
      </c>
      <c r="G90" s="152">
        <f>G91+G92+G94+G95+G97+G93+G96</f>
        <v>1111100</v>
      </c>
      <c r="H90" s="152">
        <f>H91+H92+H95+H97+H93</f>
        <v>0</v>
      </c>
      <c r="I90" s="152">
        <f>I91+I92+I95+I97+I93</f>
        <v>0</v>
      </c>
      <c r="J90" s="152">
        <f>J91+J92+J95+J97+J93</f>
        <v>0</v>
      </c>
      <c r="K90" s="152">
        <f>K91+K92+K95+K97+K93</f>
        <v>0</v>
      </c>
      <c r="L90" s="152">
        <f>L91+L92+L95+L97+L93</f>
        <v>0</v>
      </c>
    </row>
    <row r="91" spans="1:12" s="6" customFormat="1" ht="13.5" customHeight="1" hidden="1">
      <c r="A91" s="119"/>
      <c r="B91" s="119" t="s">
        <v>439</v>
      </c>
      <c r="C91" s="127" t="s">
        <v>440</v>
      </c>
      <c r="D91" s="195">
        <f>H91+I91+J91+K91+L91+E91</f>
        <v>0</v>
      </c>
      <c r="E91" s="202">
        <f>F91+G91</f>
        <v>0</v>
      </c>
      <c r="F91" s="202">
        <v>0</v>
      </c>
      <c r="G91" s="202">
        <v>0</v>
      </c>
      <c r="H91" s="202">
        <v>0</v>
      </c>
      <c r="I91" s="202">
        <v>0</v>
      </c>
      <c r="J91" s="202">
        <v>0</v>
      </c>
      <c r="K91" s="202">
        <v>0</v>
      </c>
      <c r="L91" s="202">
        <v>0</v>
      </c>
    </row>
    <row r="92" spans="1:12" s="6" customFormat="1" ht="12.75">
      <c r="A92" s="119"/>
      <c r="B92" s="119" t="s">
        <v>363</v>
      </c>
      <c r="C92" s="127" t="s">
        <v>364</v>
      </c>
      <c r="D92" s="195">
        <v>314100</v>
      </c>
      <c r="E92" s="202">
        <v>314100</v>
      </c>
      <c r="F92" s="202">
        <v>0</v>
      </c>
      <c r="G92" s="202">
        <v>314100</v>
      </c>
      <c r="H92" s="202">
        <v>0</v>
      </c>
      <c r="I92" s="202">
        <v>0</v>
      </c>
      <c r="J92" s="202">
        <v>0</v>
      </c>
      <c r="K92" s="202">
        <v>0</v>
      </c>
      <c r="L92" s="202">
        <v>0</v>
      </c>
    </row>
    <row r="93" spans="1:12" s="6" customFormat="1" ht="12.75" customHeight="1">
      <c r="A93" s="119"/>
      <c r="B93" s="181" t="s">
        <v>519</v>
      </c>
      <c r="C93" s="127" t="s">
        <v>520</v>
      </c>
      <c r="D93" s="331">
        <v>45000</v>
      </c>
      <c r="E93" s="354">
        <v>45000</v>
      </c>
      <c r="F93" s="354">
        <v>0</v>
      </c>
      <c r="G93" s="354">
        <v>45000</v>
      </c>
      <c r="H93" s="354">
        <v>0</v>
      </c>
      <c r="I93" s="354">
        <v>0</v>
      </c>
      <c r="J93" s="354">
        <v>0</v>
      </c>
      <c r="K93" s="354">
        <v>0</v>
      </c>
      <c r="L93" s="354">
        <v>0</v>
      </c>
    </row>
    <row r="94" spans="1:12" s="6" customFormat="1" ht="27" customHeight="1">
      <c r="A94" s="119"/>
      <c r="B94" s="181" t="s">
        <v>579</v>
      </c>
      <c r="C94" s="127" t="s">
        <v>581</v>
      </c>
      <c r="D94" s="331">
        <v>13000</v>
      </c>
      <c r="E94" s="354">
        <v>13000</v>
      </c>
      <c r="F94" s="354">
        <v>0</v>
      </c>
      <c r="G94" s="354">
        <v>13000</v>
      </c>
      <c r="H94" s="354">
        <v>0</v>
      </c>
      <c r="I94" s="354">
        <v>0</v>
      </c>
      <c r="J94" s="354">
        <v>0</v>
      </c>
      <c r="K94" s="354">
        <v>0</v>
      </c>
      <c r="L94" s="354">
        <v>0</v>
      </c>
    </row>
    <row r="95" spans="1:12" s="6" customFormat="1" ht="12.75">
      <c r="A95" s="119"/>
      <c r="B95" s="119" t="s">
        <v>365</v>
      </c>
      <c r="C95" s="127" t="s">
        <v>366</v>
      </c>
      <c r="D95" s="195">
        <v>675000</v>
      </c>
      <c r="E95" s="202">
        <v>675000</v>
      </c>
      <c r="F95" s="202">
        <v>0</v>
      </c>
      <c r="G95" s="202">
        <v>675000</v>
      </c>
      <c r="H95" s="202">
        <v>0</v>
      </c>
      <c r="I95" s="202">
        <v>0</v>
      </c>
      <c r="J95" s="202">
        <v>0</v>
      </c>
      <c r="K95" s="202">
        <v>0</v>
      </c>
      <c r="L95" s="202">
        <v>0</v>
      </c>
    </row>
    <row r="96" spans="1:12" s="6" customFormat="1" ht="24" customHeight="1">
      <c r="A96" s="119"/>
      <c r="B96" s="119" t="s">
        <v>573</v>
      </c>
      <c r="C96" s="127" t="s">
        <v>574</v>
      </c>
      <c r="D96" s="195">
        <v>6000</v>
      </c>
      <c r="E96" s="202">
        <v>6000</v>
      </c>
      <c r="F96" s="202">
        <v>0</v>
      </c>
      <c r="G96" s="202">
        <v>6000</v>
      </c>
      <c r="H96" s="202">
        <v>0</v>
      </c>
      <c r="I96" s="202">
        <v>0</v>
      </c>
      <c r="J96" s="202">
        <v>0</v>
      </c>
      <c r="K96" s="202">
        <v>0</v>
      </c>
      <c r="L96" s="202">
        <v>0</v>
      </c>
    </row>
    <row r="97" spans="1:12" s="6" customFormat="1" ht="18" customHeight="1">
      <c r="A97" s="119"/>
      <c r="B97" s="119" t="s">
        <v>426</v>
      </c>
      <c r="C97" s="127" t="s">
        <v>284</v>
      </c>
      <c r="D97" s="195">
        <v>58000</v>
      </c>
      <c r="E97" s="202">
        <v>58000</v>
      </c>
      <c r="F97" s="202">
        <v>0</v>
      </c>
      <c r="G97" s="202">
        <v>58000</v>
      </c>
      <c r="H97" s="202">
        <v>0</v>
      </c>
      <c r="I97" s="202">
        <v>0</v>
      </c>
      <c r="J97" s="202">
        <v>0</v>
      </c>
      <c r="K97" s="202">
        <v>0</v>
      </c>
      <c r="L97" s="202">
        <v>0</v>
      </c>
    </row>
    <row r="98" spans="1:12" s="6" customFormat="1" ht="26.25" customHeight="1">
      <c r="A98" s="355" t="s">
        <v>367</v>
      </c>
      <c r="B98" s="355"/>
      <c r="C98" s="112" t="s">
        <v>368</v>
      </c>
      <c r="D98" s="152">
        <f>H98+I98+J98+K98+L98+E98</f>
        <v>509547</v>
      </c>
      <c r="E98" s="152">
        <f>F98+G98</f>
        <v>50000</v>
      </c>
      <c r="F98" s="152">
        <f aca="true" t="shared" si="10" ref="F98:L98">F101+F99+F100</f>
        <v>0</v>
      </c>
      <c r="G98" s="152">
        <f t="shared" si="10"/>
        <v>50000</v>
      </c>
      <c r="H98" s="152">
        <f>H101+H99+H100+H116</f>
        <v>459547</v>
      </c>
      <c r="I98" s="152">
        <f t="shared" si="10"/>
        <v>0</v>
      </c>
      <c r="J98" s="152">
        <f t="shared" si="10"/>
        <v>0</v>
      </c>
      <c r="K98" s="152">
        <f t="shared" si="10"/>
        <v>0</v>
      </c>
      <c r="L98" s="152">
        <f t="shared" si="10"/>
        <v>0</v>
      </c>
    </row>
    <row r="99" spans="1:12" s="6" customFormat="1" ht="13.5" customHeight="1">
      <c r="A99" s="128"/>
      <c r="B99" s="128" t="s">
        <v>521</v>
      </c>
      <c r="C99" s="113" t="s">
        <v>522</v>
      </c>
      <c r="D99" s="195">
        <v>25000</v>
      </c>
      <c r="E99" s="202">
        <f>F99+G99</f>
        <v>0</v>
      </c>
      <c r="F99" s="202">
        <v>0</v>
      </c>
      <c r="G99" s="202">
        <v>0</v>
      </c>
      <c r="H99" s="202">
        <v>25000</v>
      </c>
      <c r="I99" s="202">
        <v>0</v>
      </c>
      <c r="J99" s="202">
        <v>0</v>
      </c>
      <c r="K99" s="202">
        <v>0</v>
      </c>
      <c r="L99" s="202">
        <v>0</v>
      </c>
    </row>
    <row r="100" spans="1:12" s="6" customFormat="1" ht="12.75">
      <c r="A100" s="119"/>
      <c r="B100" s="119" t="s">
        <v>369</v>
      </c>
      <c r="C100" s="120" t="s">
        <v>370</v>
      </c>
      <c r="D100" s="195">
        <f>H100+I100+J100+K100+L100+E100</f>
        <v>396547</v>
      </c>
      <c r="E100" s="202">
        <f>F100+G100</f>
        <v>0</v>
      </c>
      <c r="F100" s="202">
        <v>0</v>
      </c>
      <c r="G100" s="202">
        <v>0</v>
      </c>
      <c r="H100" s="202">
        <v>396547</v>
      </c>
      <c r="I100" s="202">
        <v>0</v>
      </c>
      <c r="J100" s="202">
        <v>0</v>
      </c>
      <c r="K100" s="202">
        <v>0</v>
      </c>
      <c r="L100" s="202">
        <v>0</v>
      </c>
    </row>
    <row r="101" spans="1:12" s="6" customFormat="1" ht="25.5">
      <c r="A101" s="119"/>
      <c r="B101" s="119" t="s">
        <v>398</v>
      </c>
      <c r="C101" s="127" t="s">
        <v>451</v>
      </c>
      <c r="D101" s="195">
        <f aca="true" t="shared" si="11" ref="D101:D114">H101+I101+J101+K101+L101+E101</f>
        <v>50000</v>
      </c>
      <c r="E101" s="202">
        <v>50000</v>
      </c>
      <c r="F101" s="202">
        <v>0</v>
      </c>
      <c r="G101" s="202">
        <v>50000</v>
      </c>
      <c r="H101" s="202">
        <v>0</v>
      </c>
      <c r="I101" s="202">
        <v>0</v>
      </c>
      <c r="J101" s="202">
        <v>0</v>
      </c>
      <c r="K101" s="202">
        <v>0</v>
      </c>
      <c r="L101" s="202">
        <v>0</v>
      </c>
    </row>
    <row r="102" spans="1:12" s="6" customFormat="1" ht="12.75" hidden="1">
      <c r="A102" s="198"/>
      <c r="B102" s="198"/>
      <c r="C102" s="198"/>
      <c r="D102" s="195">
        <f t="shared" si="11"/>
        <v>0</v>
      </c>
      <c r="E102" s="202">
        <f aca="true" t="shared" si="12" ref="E102:E114">F102+G102</f>
        <v>0</v>
      </c>
      <c r="F102" s="208"/>
      <c r="G102" s="208"/>
      <c r="H102" s="208"/>
      <c r="I102" s="208"/>
      <c r="J102" s="208"/>
      <c r="K102" s="208"/>
      <c r="L102" s="208"/>
    </row>
    <row r="103" spans="1:12" s="6" customFormat="1" ht="12.75" hidden="1">
      <c r="A103" s="166"/>
      <c r="B103" s="166"/>
      <c r="C103" s="166"/>
      <c r="D103" s="195">
        <f t="shared" si="11"/>
        <v>0</v>
      </c>
      <c r="E103" s="202">
        <f t="shared" si="12"/>
        <v>0</v>
      </c>
      <c r="F103" s="209"/>
      <c r="G103" s="209"/>
      <c r="H103" s="209"/>
      <c r="I103" s="209"/>
      <c r="J103" s="209"/>
      <c r="K103" s="209"/>
      <c r="L103" s="209"/>
    </row>
    <row r="104" spans="1:12" s="6" customFormat="1" ht="12.75" hidden="1">
      <c r="A104" s="166"/>
      <c r="B104" s="166"/>
      <c r="C104" s="166"/>
      <c r="D104" s="195">
        <f t="shared" si="11"/>
        <v>0</v>
      </c>
      <c r="E104" s="202">
        <f t="shared" si="12"/>
        <v>0</v>
      </c>
      <c r="F104" s="209"/>
      <c r="G104" s="209"/>
      <c r="H104" s="209"/>
      <c r="I104" s="209"/>
      <c r="J104" s="209"/>
      <c r="K104" s="209"/>
      <c r="L104" s="209"/>
    </row>
    <row r="105" spans="1:12" s="6" customFormat="1" ht="12.75" hidden="1">
      <c r="A105" s="166"/>
      <c r="B105" s="166"/>
      <c r="C105" s="166"/>
      <c r="D105" s="195">
        <f t="shared" si="11"/>
        <v>0</v>
      </c>
      <c r="E105" s="202">
        <f t="shared" si="12"/>
        <v>0</v>
      </c>
      <c r="F105" s="209"/>
      <c r="G105" s="209"/>
      <c r="H105" s="209"/>
      <c r="I105" s="209"/>
      <c r="J105" s="209"/>
      <c r="K105" s="209"/>
      <c r="L105" s="209"/>
    </row>
    <row r="106" spans="1:12" s="6" customFormat="1" ht="12.75" hidden="1">
      <c r="A106" s="166"/>
      <c r="B106" s="166"/>
      <c r="C106" s="166"/>
      <c r="D106" s="195">
        <f t="shared" si="11"/>
        <v>0</v>
      </c>
      <c r="E106" s="202">
        <f t="shared" si="12"/>
        <v>0</v>
      </c>
      <c r="F106" s="209"/>
      <c r="G106" s="209"/>
      <c r="H106" s="209"/>
      <c r="I106" s="209"/>
      <c r="J106" s="209"/>
      <c r="K106" s="209"/>
      <c r="L106" s="209"/>
    </row>
    <row r="107" spans="1:12" s="6" customFormat="1" ht="12.75" hidden="1">
      <c r="A107" s="166"/>
      <c r="B107" s="166"/>
      <c r="C107" s="166"/>
      <c r="D107" s="195">
        <f t="shared" si="11"/>
        <v>0</v>
      </c>
      <c r="E107" s="202">
        <f t="shared" si="12"/>
        <v>0</v>
      </c>
      <c r="F107" s="209"/>
      <c r="G107" s="209"/>
      <c r="H107" s="209"/>
      <c r="I107" s="209"/>
      <c r="J107" s="209"/>
      <c r="K107" s="209"/>
      <c r="L107" s="209"/>
    </row>
    <row r="108" spans="1:12" s="6" customFormat="1" ht="12.75" hidden="1">
      <c r="A108" s="166"/>
      <c r="B108" s="166"/>
      <c r="C108" s="166"/>
      <c r="D108" s="195">
        <f t="shared" si="11"/>
        <v>0</v>
      </c>
      <c r="E108" s="202">
        <f t="shared" si="12"/>
        <v>0</v>
      </c>
      <c r="F108" s="209"/>
      <c r="G108" s="209"/>
      <c r="H108" s="209"/>
      <c r="I108" s="209"/>
      <c r="J108" s="209"/>
      <c r="K108" s="209"/>
      <c r="L108" s="209"/>
    </row>
    <row r="109" spans="1:12" s="6" customFormat="1" ht="12.75" hidden="1">
      <c r="A109" s="166"/>
      <c r="B109" s="166"/>
      <c r="C109" s="166"/>
      <c r="D109" s="195">
        <f t="shared" si="11"/>
        <v>0</v>
      </c>
      <c r="E109" s="202">
        <f t="shared" si="12"/>
        <v>0</v>
      </c>
      <c r="F109" s="209"/>
      <c r="G109" s="209"/>
      <c r="H109" s="209"/>
      <c r="I109" s="209"/>
      <c r="J109" s="209"/>
      <c r="K109" s="209"/>
      <c r="L109" s="209"/>
    </row>
    <row r="110" spans="1:12" s="6" customFormat="1" ht="12.75" hidden="1">
      <c r="A110" s="166"/>
      <c r="B110" s="166"/>
      <c r="C110" s="166"/>
      <c r="D110" s="195">
        <f t="shared" si="11"/>
        <v>0</v>
      </c>
      <c r="E110" s="202">
        <f t="shared" si="12"/>
        <v>0</v>
      </c>
      <c r="F110" s="209"/>
      <c r="G110" s="209"/>
      <c r="H110" s="209"/>
      <c r="I110" s="209"/>
      <c r="J110" s="209"/>
      <c r="K110" s="209"/>
      <c r="L110" s="209"/>
    </row>
    <row r="111" spans="1:12" s="6" customFormat="1" ht="12.75" hidden="1">
      <c r="A111" s="166"/>
      <c r="B111" s="166"/>
      <c r="C111" s="166"/>
      <c r="D111" s="195">
        <f t="shared" si="11"/>
        <v>0</v>
      </c>
      <c r="E111" s="202">
        <f t="shared" si="12"/>
        <v>0</v>
      </c>
      <c r="F111" s="209"/>
      <c r="G111" s="209"/>
      <c r="H111" s="209"/>
      <c r="I111" s="209"/>
      <c r="J111" s="209"/>
      <c r="K111" s="209"/>
      <c r="L111" s="209"/>
    </row>
    <row r="112" spans="1:12" s="6" customFormat="1" ht="12.75" hidden="1">
      <c r="A112" s="166"/>
      <c r="B112" s="166"/>
      <c r="C112" s="166"/>
      <c r="D112" s="195">
        <f t="shared" si="11"/>
        <v>0</v>
      </c>
      <c r="E112" s="202">
        <f t="shared" si="12"/>
        <v>0</v>
      </c>
      <c r="F112" s="209"/>
      <c r="G112" s="209"/>
      <c r="H112" s="209"/>
      <c r="I112" s="209"/>
      <c r="J112" s="209"/>
      <c r="K112" s="209"/>
      <c r="L112" s="209"/>
    </row>
    <row r="113" spans="1:12" s="6" customFormat="1" ht="12.75" hidden="1">
      <c r="A113" s="8"/>
      <c r="B113" s="8"/>
      <c r="C113" s="8"/>
      <c r="D113" s="195">
        <f t="shared" si="11"/>
        <v>0</v>
      </c>
      <c r="E113" s="202">
        <f t="shared" si="12"/>
        <v>0</v>
      </c>
      <c r="F113" s="210"/>
      <c r="G113" s="210"/>
      <c r="H113" s="210"/>
      <c r="I113" s="210"/>
      <c r="J113" s="210"/>
      <c r="K113" s="210"/>
      <c r="L113" s="210"/>
    </row>
    <row r="114" spans="1:12" s="6" customFormat="1" ht="12.75" hidden="1">
      <c r="A114" s="119"/>
      <c r="B114" s="119" t="s">
        <v>398</v>
      </c>
      <c r="C114" s="120" t="s">
        <v>417</v>
      </c>
      <c r="D114" s="195">
        <f t="shared" si="11"/>
        <v>0</v>
      </c>
      <c r="E114" s="202">
        <f t="shared" si="12"/>
        <v>0</v>
      </c>
      <c r="F114" s="202">
        <v>0</v>
      </c>
      <c r="G114" s="202">
        <v>0</v>
      </c>
      <c r="H114" s="202">
        <v>0</v>
      </c>
      <c r="I114" s="202">
        <v>0</v>
      </c>
      <c r="J114" s="202">
        <v>0</v>
      </c>
      <c r="K114" s="202">
        <v>0</v>
      </c>
      <c r="L114" s="202">
        <v>0</v>
      </c>
    </row>
    <row r="115" spans="1:12" s="6" customFormat="1" ht="25.5" hidden="1">
      <c r="A115" s="119"/>
      <c r="B115" s="119" t="s">
        <v>398</v>
      </c>
      <c r="C115" s="127" t="s">
        <v>462</v>
      </c>
      <c r="D115" s="195">
        <f>H115+I115+J115+K115+L115+E115</f>
        <v>0</v>
      </c>
      <c r="E115" s="202">
        <f>F115+G115</f>
        <v>0</v>
      </c>
      <c r="F115" s="202">
        <v>0</v>
      </c>
      <c r="G115" s="202">
        <v>0</v>
      </c>
      <c r="H115" s="202">
        <v>0</v>
      </c>
      <c r="I115" s="202">
        <v>0</v>
      </c>
      <c r="J115" s="202">
        <v>0</v>
      </c>
      <c r="K115" s="202">
        <v>0</v>
      </c>
      <c r="L115" s="202">
        <v>0</v>
      </c>
    </row>
    <row r="116" spans="1:12" s="6" customFormat="1" ht="12.75">
      <c r="A116" s="119"/>
      <c r="B116" s="119" t="s">
        <v>523</v>
      </c>
      <c r="C116" s="127" t="s">
        <v>284</v>
      </c>
      <c r="D116" s="195">
        <v>38000</v>
      </c>
      <c r="E116" s="202">
        <v>0</v>
      </c>
      <c r="F116" s="202">
        <v>0</v>
      </c>
      <c r="G116" s="202">
        <v>0</v>
      </c>
      <c r="H116" s="202">
        <v>38000</v>
      </c>
      <c r="I116" s="202">
        <v>0</v>
      </c>
      <c r="J116" s="202">
        <v>0</v>
      </c>
      <c r="K116" s="202">
        <v>0</v>
      </c>
      <c r="L116" s="202">
        <v>0</v>
      </c>
    </row>
    <row r="117" spans="1:12" s="6" customFormat="1" ht="12.75">
      <c r="A117" s="125" t="s">
        <v>390</v>
      </c>
      <c r="B117" s="125"/>
      <c r="C117" s="126" t="s">
        <v>425</v>
      </c>
      <c r="D117" s="194">
        <f>H117+I117+J117+K117+L117+E117</f>
        <v>784519</v>
      </c>
      <c r="E117" s="194">
        <f>F117+G117</f>
        <v>604019</v>
      </c>
      <c r="F117" s="194">
        <f>F118+F119</f>
        <v>327192</v>
      </c>
      <c r="G117" s="194">
        <f aca="true" t="shared" si="13" ref="G117:L117">G118+G119</f>
        <v>276827</v>
      </c>
      <c r="H117" s="194">
        <f t="shared" si="13"/>
        <v>180000</v>
      </c>
      <c r="I117" s="194">
        <f t="shared" si="13"/>
        <v>500</v>
      </c>
      <c r="J117" s="194">
        <f t="shared" si="13"/>
        <v>0</v>
      </c>
      <c r="K117" s="194">
        <f t="shared" si="13"/>
        <v>0</v>
      </c>
      <c r="L117" s="194">
        <f t="shared" si="13"/>
        <v>0</v>
      </c>
    </row>
    <row r="118" spans="1:12" s="6" customFormat="1" ht="12.75">
      <c r="A118" s="119"/>
      <c r="B118" s="119" t="s">
        <v>468</v>
      </c>
      <c r="C118" s="127" t="s">
        <v>469</v>
      </c>
      <c r="D118" s="195">
        <f>E118+H118+I118</f>
        <v>604519</v>
      </c>
      <c r="E118" s="202">
        <v>604019</v>
      </c>
      <c r="F118" s="202">
        <v>327192</v>
      </c>
      <c r="G118" s="202">
        <v>276827</v>
      </c>
      <c r="H118" s="202">
        <v>0</v>
      </c>
      <c r="I118" s="202">
        <v>500</v>
      </c>
      <c r="J118" s="202">
        <v>0</v>
      </c>
      <c r="K118" s="202">
        <v>0</v>
      </c>
      <c r="L118" s="202">
        <v>0</v>
      </c>
    </row>
    <row r="119" spans="1:12" s="6" customFormat="1" ht="12.75">
      <c r="A119" s="119"/>
      <c r="B119" s="119" t="s">
        <v>399</v>
      </c>
      <c r="C119" s="127" t="s">
        <v>443</v>
      </c>
      <c r="D119" s="195">
        <v>180000</v>
      </c>
      <c r="E119" s="202">
        <f>F119+G119</f>
        <v>0</v>
      </c>
      <c r="F119" s="202">
        <v>0</v>
      </c>
      <c r="G119" s="202">
        <v>0</v>
      </c>
      <c r="H119" s="202">
        <v>180000</v>
      </c>
      <c r="I119" s="202">
        <v>0</v>
      </c>
      <c r="J119" s="202">
        <v>0</v>
      </c>
      <c r="K119" s="202">
        <v>0</v>
      </c>
      <c r="L119" s="202">
        <v>0</v>
      </c>
    </row>
    <row r="120" spans="1:12" s="9" customFormat="1" ht="13.5" customHeight="1">
      <c r="A120" s="442" t="s">
        <v>12</v>
      </c>
      <c r="B120" s="443"/>
      <c r="C120" s="444"/>
      <c r="D120" s="234">
        <f>E120+H120+I120+J120+K120+L120</f>
        <v>34638649</v>
      </c>
      <c r="E120" s="234">
        <f>F120+G120</f>
        <v>23045062</v>
      </c>
      <c r="F120" s="234">
        <f>F7+F14+F19++F21+F26+F33+F39+F45+F43+F49+F61+F65+F78+F90+F98+F117+F35+F83</f>
        <v>16597465</v>
      </c>
      <c r="G120" s="234">
        <f>G7+G14+G19++G21+G26+G33+G39+G45+G43+G49+G61+G65+G78+G90+G98+G117+G35+G83</f>
        <v>6447597</v>
      </c>
      <c r="H120" s="234">
        <f>H117+H98+H90+H83+H78+H65+H61+H49+H43+H39+H37+H33+H26+H21+H14+H7</f>
        <v>1521087</v>
      </c>
      <c r="I120" s="234">
        <f>I117+I98+I83+I78+I65+I49+I43+I39+I37+I26+I21+I19+I14+I7</f>
        <v>9987143</v>
      </c>
      <c r="J120" s="234">
        <f>J7+J14+J19++J21+J26+J33+J39+J45+J43+J49+J61+J65+J78+J90+J98+J117+J35+J83</f>
        <v>0</v>
      </c>
      <c r="K120" s="234">
        <f>K7+K14+K19++K21+K26+K33+K39+K45+K43+K49+K61+K65+K78+K90+K98+K117+K35+K83</f>
        <v>0</v>
      </c>
      <c r="L120" s="234">
        <f>L7+L14+L19++L21+L26+L33+L39+L45+L43+L49+L61+L65+L78+L90+L98+L117+L35+L83</f>
        <v>85357</v>
      </c>
    </row>
    <row r="122" ht="12.75">
      <c r="A122" s="10"/>
    </row>
  </sheetData>
  <sheetProtection/>
  <mergeCells count="13">
    <mergeCell ref="L4:L5"/>
    <mergeCell ref="I1:L1"/>
    <mergeCell ref="A120:C120"/>
    <mergeCell ref="H4:H5"/>
    <mergeCell ref="F4:G4"/>
    <mergeCell ref="E4:E5"/>
    <mergeCell ref="D4:D5"/>
    <mergeCell ref="C4:C5"/>
    <mergeCell ref="B4:B5"/>
    <mergeCell ref="A4:A5"/>
    <mergeCell ref="I4:I5"/>
    <mergeCell ref="J4:J5"/>
    <mergeCell ref="K4:K5"/>
  </mergeCells>
  <printOptions/>
  <pageMargins left="0.3937007874015748" right="0.1968503937007874" top="0.14166666666666666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0">
      <selection activeCell="F38" sqref="F38"/>
    </sheetView>
  </sheetViews>
  <sheetFormatPr defaultColWidth="9.140625" defaultRowHeight="12.75"/>
  <cols>
    <col min="1" max="1" width="5.7109375" style="3" customWidth="1"/>
    <col min="2" max="2" width="7.57421875" style="3" customWidth="1"/>
    <col min="3" max="3" width="31.7109375" style="3" customWidth="1"/>
    <col min="4" max="4" width="14.8515625" style="131" customWidth="1"/>
    <col min="5" max="5" width="19.7109375" style="131" customWidth="1"/>
    <col min="6" max="6" width="17.421875" style="131" customWidth="1"/>
    <col min="7" max="7" width="15.8515625" style="131" customWidth="1"/>
    <col min="8" max="8" width="13.421875" style="121" customWidth="1"/>
    <col min="9" max="9" width="10.140625" style="0" customWidth="1"/>
  </cols>
  <sheetData>
    <row r="1" ht="12.75">
      <c r="I1" s="325" t="s">
        <v>227</v>
      </c>
    </row>
    <row r="2" spans="1:9" ht="18">
      <c r="A2" s="2"/>
      <c r="B2" s="2"/>
      <c r="C2" s="2"/>
      <c r="D2" s="159"/>
      <c r="E2" s="159"/>
      <c r="G2" s="160"/>
      <c r="I2" s="351" t="s">
        <v>565</v>
      </c>
    </row>
    <row r="3" spans="1:7" ht="16.5" customHeight="1">
      <c r="A3" s="2"/>
      <c r="B3" s="2"/>
      <c r="C3" s="2"/>
      <c r="D3" s="159"/>
      <c r="E3" s="159"/>
      <c r="G3" s="160"/>
    </row>
    <row r="4" spans="1:9" ht="18">
      <c r="A4" s="4"/>
      <c r="B4" s="4"/>
      <c r="C4" s="4"/>
      <c r="D4" s="161" t="s">
        <v>22</v>
      </c>
      <c r="E4" s="162"/>
      <c r="F4" s="162"/>
      <c r="G4" s="162"/>
      <c r="H4" s="162"/>
      <c r="I4" s="22"/>
    </row>
    <row r="5" spans="1:9" s="6" customFormat="1" ht="20.25" customHeight="1">
      <c r="A5" s="438" t="s">
        <v>0</v>
      </c>
      <c r="B5" s="438" t="s">
        <v>8</v>
      </c>
      <c r="C5" s="438" t="s">
        <v>10</v>
      </c>
      <c r="D5" s="440" t="s">
        <v>1</v>
      </c>
      <c r="E5" s="440" t="s">
        <v>24</v>
      </c>
      <c r="F5" s="163" t="s">
        <v>23</v>
      </c>
      <c r="G5" s="440" t="s">
        <v>25</v>
      </c>
      <c r="H5" s="440" t="s">
        <v>287</v>
      </c>
      <c r="I5" s="440" t="s">
        <v>372</v>
      </c>
    </row>
    <row r="6" spans="1:9" s="6" customFormat="1" ht="70.5" customHeight="1">
      <c r="A6" s="439"/>
      <c r="B6" s="439"/>
      <c r="C6" s="439"/>
      <c r="D6" s="441"/>
      <c r="E6" s="441"/>
      <c r="F6" s="164" t="s">
        <v>526</v>
      </c>
      <c r="G6" s="441"/>
      <c r="H6" s="441"/>
      <c r="I6" s="441"/>
    </row>
    <row r="7" spans="1:9" s="6" customFormat="1" ht="10.5" customHeight="1">
      <c r="A7" s="7">
        <v>1</v>
      </c>
      <c r="B7" s="7">
        <v>2</v>
      </c>
      <c r="C7" s="7">
        <v>3</v>
      </c>
      <c r="D7" s="165">
        <v>4</v>
      </c>
      <c r="E7" s="165">
        <v>5</v>
      </c>
      <c r="F7" s="165">
        <v>6</v>
      </c>
      <c r="G7" s="165">
        <v>7</v>
      </c>
      <c r="H7" s="165">
        <v>8</v>
      </c>
      <c r="I7" s="165">
        <v>8</v>
      </c>
    </row>
    <row r="8" spans="1:9" s="1" customFormat="1" ht="12.75">
      <c r="A8" s="397" t="s">
        <v>228</v>
      </c>
      <c r="B8" s="312"/>
      <c r="C8" s="196" t="s">
        <v>230</v>
      </c>
      <c r="D8" s="313">
        <f>E8+G8+H8+I8</f>
        <v>1950918</v>
      </c>
      <c r="E8" s="313">
        <f>E9+E10</f>
        <v>1950918</v>
      </c>
      <c r="F8" s="313">
        <f>F9+F10</f>
        <v>0</v>
      </c>
      <c r="G8" s="313">
        <f>G9+G10</f>
        <v>0</v>
      </c>
      <c r="H8" s="313">
        <f>H9+H10</f>
        <v>0</v>
      </c>
      <c r="I8" s="313">
        <f>I9+I10</f>
        <v>0</v>
      </c>
    </row>
    <row r="9" spans="1:9" s="6" customFormat="1" ht="25.5">
      <c r="A9" s="396"/>
      <c r="B9" s="396" t="s">
        <v>267</v>
      </c>
      <c r="C9" s="315" t="s">
        <v>268</v>
      </c>
      <c r="D9" s="354">
        <v>1950918</v>
      </c>
      <c r="E9" s="354">
        <v>1950918</v>
      </c>
      <c r="F9" s="354">
        <v>0</v>
      </c>
      <c r="G9" s="354">
        <v>0</v>
      </c>
      <c r="H9" s="354">
        <v>0</v>
      </c>
      <c r="I9" s="354">
        <v>0</v>
      </c>
    </row>
    <row r="10" spans="1:9" s="6" customFormat="1" ht="1.5" customHeight="1">
      <c r="A10" s="396"/>
      <c r="B10" s="396"/>
      <c r="C10" s="333"/>
      <c r="D10" s="354"/>
      <c r="E10" s="354"/>
      <c r="F10" s="354">
        <v>0</v>
      </c>
      <c r="G10" s="354">
        <v>0</v>
      </c>
      <c r="H10" s="354">
        <v>0</v>
      </c>
      <c r="I10" s="354">
        <v>0</v>
      </c>
    </row>
    <row r="11" spans="1:9" s="6" customFormat="1" ht="21" customHeight="1">
      <c r="A11" s="397" t="s">
        <v>273</v>
      </c>
      <c r="B11" s="312"/>
      <c r="C11" s="330" t="s">
        <v>275</v>
      </c>
      <c r="D11" s="400">
        <f aca="true" t="shared" si="0" ref="D11:D22">I11+H11+G11+E11</f>
        <v>815213</v>
      </c>
      <c r="E11" s="400">
        <f>E12+E13</f>
        <v>657824</v>
      </c>
      <c r="F11" s="400">
        <f>F13+F14</f>
        <v>0</v>
      </c>
      <c r="G11" s="400">
        <f>G13+G14</f>
        <v>0</v>
      </c>
      <c r="H11" s="400">
        <f>H13+H14</f>
        <v>0</v>
      </c>
      <c r="I11" s="400">
        <v>157389</v>
      </c>
    </row>
    <row r="12" spans="1:9" s="6" customFormat="1" ht="18.75" customHeight="1">
      <c r="A12" s="396"/>
      <c r="B12" s="314" t="s">
        <v>274</v>
      </c>
      <c r="C12" s="315" t="s">
        <v>276</v>
      </c>
      <c r="D12" s="311">
        <v>157389</v>
      </c>
      <c r="E12" s="311">
        <v>0</v>
      </c>
      <c r="F12" s="311">
        <v>0</v>
      </c>
      <c r="G12" s="311">
        <v>0</v>
      </c>
      <c r="H12" s="311">
        <v>0</v>
      </c>
      <c r="I12" s="311">
        <v>157389</v>
      </c>
    </row>
    <row r="13" spans="1:9" s="6" customFormat="1" ht="18.75" customHeight="1">
      <c r="A13" s="396"/>
      <c r="B13" s="396" t="s">
        <v>302</v>
      </c>
      <c r="C13" s="333" t="s">
        <v>301</v>
      </c>
      <c r="D13" s="354">
        <v>657824</v>
      </c>
      <c r="E13" s="354">
        <v>657824</v>
      </c>
      <c r="F13" s="354">
        <v>0</v>
      </c>
      <c r="G13" s="354">
        <v>0</v>
      </c>
      <c r="H13" s="354">
        <v>0</v>
      </c>
      <c r="I13" s="354">
        <v>0</v>
      </c>
    </row>
    <row r="14" spans="1:9" s="6" customFormat="1" ht="18.75" customHeight="1" hidden="1">
      <c r="A14" s="396"/>
      <c r="B14" s="314" t="s">
        <v>463</v>
      </c>
      <c r="C14" s="315" t="s">
        <v>284</v>
      </c>
      <c r="D14" s="311">
        <f t="shared" si="0"/>
        <v>0</v>
      </c>
      <c r="E14" s="311">
        <v>0</v>
      </c>
      <c r="F14" s="311">
        <v>0</v>
      </c>
      <c r="G14" s="311">
        <v>0</v>
      </c>
      <c r="H14" s="311">
        <v>0</v>
      </c>
      <c r="I14" s="311">
        <v>0</v>
      </c>
    </row>
    <row r="15" spans="1:9" s="1" customFormat="1" ht="18.75" customHeight="1" hidden="1">
      <c r="A15" s="397" t="s">
        <v>250</v>
      </c>
      <c r="B15" s="312"/>
      <c r="C15" s="196" t="s">
        <v>251</v>
      </c>
      <c r="D15" s="313">
        <f>I15+H15+G15+E15</f>
        <v>0</v>
      </c>
      <c r="E15" s="313">
        <f>E16</f>
        <v>0</v>
      </c>
      <c r="F15" s="313">
        <f>F16</f>
        <v>0</v>
      </c>
      <c r="G15" s="313">
        <f>G16</f>
        <v>0</v>
      </c>
      <c r="H15" s="313">
        <f>H16</f>
        <v>0</v>
      </c>
      <c r="I15" s="313">
        <f>I16</f>
        <v>0</v>
      </c>
    </row>
    <row r="16" spans="1:9" s="6" customFormat="1" ht="18.75" customHeight="1" hidden="1">
      <c r="A16" s="396"/>
      <c r="B16" s="314" t="s">
        <v>341</v>
      </c>
      <c r="C16" s="315" t="s">
        <v>342</v>
      </c>
      <c r="D16" s="311">
        <v>0</v>
      </c>
      <c r="E16" s="311">
        <v>0</v>
      </c>
      <c r="F16" s="311">
        <v>0</v>
      </c>
      <c r="G16" s="311">
        <v>0</v>
      </c>
      <c r="H16" s="311">
        <v>0</v>
      </c>
      <c r="I16" s="311">
        <v>0</v>
      </c>
    </row>
    <row r="17" spans="1:9" s="1" customFormat="1" ht="12.75" hidden="1">
      <c r="A17" s="397" t="s">
        <v>273</v>
      </c>
      <c r="B17" s="312"/>
      <c r="C17" s="196" t="s">
        <v>275</v>
      </c>
      <c r="D17" s="313">
        <f t="shared" si="0"/>
        <v>0</v>
      </c>
      <c r="E17" s="313">
        <f>E18+E19</f>
        <v>0</v>
      </c>
      <c r="F17" s="313">
        <f>F18+F19</f>
        <v>0</v>
      </c>
      <c r="G17" s="313">
        <f>G18+G19</f>
        <v>0</v>
      </c>
      <c r="H17" s="313">
        <f>H18+H19</f>
        <v>0</v>
      </c>
      <c r="I17" s="313">
        <f>I18+I19</f>
        <v>0</v>
      </c>
    </row>
    <row r="18" spans="1:9" s="6" customFormat="1" ht="12.75" hidden="1">
      <c r="A18" s="396"/>
      <c r="B18" s="314" t="s">
        <v>274</v>
      </c>
      <c r="C18" s="315" t="s">
        <v>276</v>
      </c>
      <c r="D18" s="311">
        <f t="shared" si="0"/>
        <v>0</v>
      </c>
      <c r="E18" s="311">
        <v>0</v>
      </c>
      <c r="F18" s="311">
        <v>0</v>
      </c>
      <c r="G18" s="311">
        <v>0</v>
      </c>
      <c r="H18" s="311">
        <v>0</v>
      </c>
      <c r="I18" s="311">
        <v>0</v>
      </c>
    </row>
    <row r="19" spans="1:9" s="6" customFormat="1" ht="12.75" hidden="1">
      <c r="A19" s="396"/>
      <c r="B19" s="314" t="s">
        <v>302</v>
      </c>
      <c r="C19" s="315" t="s">
        <v>301</v>
      </c>
      <c r="D19" s="311">
        <f t="shared" si="0"/>
        <v>0</v>
      </c>
      <c r="E19" s="311">
        <v>0</v>
      </c>
      <c r="F19" s="311">
        <v>0</v>
      </c>
      <c r="G19" s="311">
        <v>0</v>
      </c>
      <c r="H19" s="311">
        <v>0</v>
      </c>
      <c r="I19" s="311">
        <v>0</v>
      </c>
    </row>
    <row r="20" spans="1:9" s="6" customFormat="1" ht="12.75" hidden="1">
      <c r="A20" s="397" t="s">
        <v>231</v>
      </c>
      <c r="B20" s="312"/>
      <c r="C20" s="196" t="s">
        <v>232</v>
      </c>
      <c r="D20" s="313">
        <f t="shared" si="0"/>
        <v>0</v>
      </c>
      <c r="E20" s="313">
        <f>E21</f>
        <v>0</v>
      </c>
      <c r="F20" s="313">
        <f>F21</f>
        <v>0</v>
      </c>
      <c r="G20" s="313">
        <f>G21</f>
        <v>0</v>
      </c>
      <c r="H20" s="313">
        <f>H21</f>
        <v>0</v>
      </c>
      <c r="I20" s="313">
        <f>I21</f>
        <v>0</v>
      </c>
    </row>
    <row r="21" spans="1:9" s="6" customFormat="1" ht="25.5" hidden="1">
      <c r="A21" s="396"/>
      <c r="B21" s="314" t="s">
        <v>303</v>
      </c>
      <c r="C21" s="315" t="s">
        <v>314</v>
      </c>
      <c r="D21" s="311">
        <f t="shared" si="0"/>
        <v>0</v>
      </c>
      <c r="E21" s="311">
        <v>0</v>
      </c>
      <c r="F21" s="311">
        <v>0</v>
      </c>
      <c r="G21" s="311">
        <v>0</v>
      </c>
      <c r="H21" s="311">
        <v>0</v>
      </c>
      <c r="I21" s="311">
        <v>0</v>
      </c>
    </row>
    <row r="22" spans="1:9" s="1" customFormat="1" ht="12.75" hidden="1">
      <c r="A22" s="397" t="s">
        <v>234</v>
      </c>
      <c r="B22" s="312"/>
      <c r="C22" s="196" t="s">
        <v>235</v>
      </c>
      <c r="D22" s="313">
        <f t="shared" si="0"/>
        <v>0</v>
      </c>
      <c r="E22" s="313">
        <f>E24+E25</f>
        <v>0</v>
      </c>
      <c r="F22" s="313">
        <f>F24+F25</f>
        <v>0</v>
      </c>
      <c r="G22" s="313">
        <f>G24+G25</f>
        <v>0</v>
      </c>
      <c r="H22" s="313">
        <f>H24+H25</f>
        <v>0</v>
      </c>
      <c r="I22" s="313">
        <f>I24+I25</f>
        <v>0</v>
      </c>
    </row>
    <row r="23" spans="1:9" s="6" customFormat="1" ht="12.75" hidden="1">
      <c r="A23" s="396"/>
      <c r="B23" s="314" t="s">
        <v>277</v>
      </c>
      <c r="C23" s="315" t="s">
        <v>283</v>
      </c>
      <c r="D23" s="311">
        <f>E23+G23+I23</f>
        <v>0</v>
      </c>
      <c r="E23" s="311">
        <v>0</v>
      </c>
      <c r="F23" s="311">
        <v>0</v>
      </c>
      <c r="G23" s="311">
        <v>0</v>
      </c>
      <c r="H23" s="311">
        <v>0</v>
      </c>
      <c r="I23" s="311">
        <v>0</v>
      </c>
    </row>
    <row r="24" spans="1:9" s="6" customFormat="1" ht="12.75" hidden="1">
      <c r="A24" s="396"/>
      <c r="B24" s="314" t="s">
        <v>277</v>
      </c>
      <c r="C24" s="315" t="s">
        <v>422</v>
      </c>
      <c r="D24" s="311">
        <f>I24+H24+G24+E24</f>
        <v>0</v>
      </c>
      <c r="E24" s="311">
        <v>0</v>
      </c>
      <c r="F24" s="311">
        <v>0</v>
      </c>
      <c r="G24" s="311">
        <v>0</v>
      </c>
      <c r="H24" s="311">
        <v>0</v>
      </c>
      <c r="I24" s="311">
        <v>0</v>
      </c>
    </row>
    <row r="25" spans="1:9" s="6" customFormat="1" ht="12.75" hidden="1">
      <c r="A25" s="396"/>
      <c r="B25" s="314" t="s">
        <v>278</v>
      </c>
      <c r="C25" s="315" t="s">
        <v>284</v>
      </c>
      <c r="D25" s="311">
        <f>I25+H25+G25+E25</f>
        <v>0</v>
      </c>
      <c r="E25" s="311">
        <v>0</v>
      </c>
      <c r="F25" s="311">
        <v>0</v>
      </c>
      <c r="G25" s="311">
        <v>0</v>
      </c>
      <c r="H25" s="311">
        <v>0</v>
      </c>
      <c r="I25" s="311">
        <v>0</v>
      </c>
    </row>
    <row r="26" spans="1:9" s="6" customFormat="1" ht="12.75" hidden="1">
      <c r="A26" s="397" t="s">
        <v>240</v>
      </c>
      <c r="B26" s="314"/>
      <c r="C26" s="196" t="s">
        <v>427</v>
      </c>
      <c r="D26" s="313">
        <v>80000</v>
      </c>
      <c r="E26" s="313">
        <v>80000</v>
      </c>
      <c r="F26" s="311"/>
      <c r="G26" s="311"/>
      <c r="H26" s="311"/>
      <c r="I26" s="311"/>
    </row>
    <row r="27" spans="1:9" s="6" customFormat="1" ht="12.75" hidden="1">
      <c r="A27" s="396"/>
      <c r="B27" s="314" t="s">
        <v>317</v>
      </c>
      <c r="C27" s="315" t="s">
        <v>428</v>
      </c>
      <c r="D27" s="311">
        <v>0</v>
      </c>
      <c r="E27" s="311">
        <v>0</v>
      </c>
      <c r="F27" s="311"/>
      <c r="G27" s="311"/>
      <c r="H27" s="311"/>
      <c r="I27" s="311"/>
    </row>
    <row r="28" spans="1:9" s="6" customFormat="1" ht="12.75" hidden="1">
      <c r="A28" s="396"/>
      <c r="B28" s="314" t="s">
        <v>278</v>
      </c>
      <c r="C28" s="315" t="s">
        <v>284</v>
      </c>
      <c r="D28" s="311">
        <v>0</v>
      </c>
      <c r="E28" s="311">
        <v>0</v>
      </c>
      <c r="F28" s="311">
        <v>0</v>
      </c>
      <c r="G28" s="311">
        <v>0</v>
      </c>
      <c r="H28" s="311">
        <v>0</v>
      </c>
      <c r="I28" s="311">
        <v>13770</v>
      </c>
    </row>
    <row r="29" spans="1:9" s="1" customFormat="1" ht="12.75" hidden="1">
      <c r="A29" s="397" t="s">
        <v>250</v>
      </c>
      <c r="B29" s="312"/>
      <c r="C29" s="196" t="s">
        <v>251</v>
      </c>
      <c r="D29" s="313">
        <v>46000</v>
      </c>
      <c r="E29" s="313">
        <v>46000</v>
      </c>
      <c r="F29" s="313">
        <f>F30+F31</f>
        <v>0</v>
      </c>
      <c r="G29" s="313">
        <f>G30+G31</f>
        <v>0</v>
      </c>
      <c r="H29" s="313">
        <f>H30+H31</f>
        <v>0</v>
      </c>
      <c r="I29" s="313">
        <f>I30+I31</f>
        <v>0</v>
      </c>
    </row>
    <row r="30" spans="1:9" s="6" customFormat="1" ht="12.75" hidden="1">
      <c r="A30" s="396"/>
      <c r="B30" s="314" t="s">
        <v>279</v>
      </c>
      <c r="C30" s="315" t="s">
        <v>281</v>
      </c>
      <c r="D30" s="311">
        <v>0</v>
      </c>
      <c r="E30" s="311">
        <v>0</v>
      </c>
      <c r="F30" s="311">
        <v>0</v>
      </c>
      <c r="G30" s="311">
        <v>0</v>
      </c>
      <c r="H30" s="311">
        <v>0</v>
      </c>
      <c r="I30" s="311">
        <v>0</v>
      </c>
    </row>
    <row r="31" spans="1:9" s="6" customFormat="1" ht="12.75" hidden="1">
      <c r="A31" s="396"/>
      <c r="B31" s="314" t="s">
        <v>280</v>
      </c>
      <c r="C31" s="315" t="s">
        <v>282</v>
      </c>
      <c r="D31" s="311">
        <f>E31+G31+I31</f>
        <v>0</v>
      </c>
      <c r="E31" s="311">
        <v>0</v>
      </c>
      <c r="F31" s="311">
        <v>0</v>
      </c>
      <c r="G31" s="311">
        <v>0</v>
      </c>
      <c r="H31" s="311">
        <v>0</v>
      </c>
      <c r="I31" s="311">
        <v>0</v>
      </c>
    </row>
    <row r="32" spans="1:9" s="6" customFormat="1" ht="12.75" hidden="1">
      <c r="A32" s="396"/>
      <c r="B32" s="314" t="s">
        <v>341</v>
      </c>
      <c r="C32" s="315" t="s">
        <v>342</v>
      </c>
      <c r="D32" s="311">
        <v>0</v>
      </c>
      <c r="E32" s="311">
        <v>0</v>
      </c>
      <c r="F32" s="311">
        <v>0</v>
      </c>
      <c r="G32" s="311">
        <v>0</v>
      </c>
      <c r="H32" s="311">
        <v>0</v>
      </c>
      <c r="I32" s="311">
        <v>0</v>
      </c>
    </row>
    <row r="33" spans="1:9" s="6" customFormat="1" ht="12.75" hidden="1">
      <c r="A33" s="397" t="s">
        <v>250</v>
      </c>
      <c r="B33" s="312"/>
      <c r="C33" s="196" t="s">
        <v>251</v>
      </c>
      <c r="D33" s="313">
        <f aca="true" t="shared" si="1" ref="D33:D46">I33+H33+G33+E33</f>
        <v>0</v>
      </c>
      <c r="E33" s="313">
        <f>E34</f>
        <v>0</v>
      </c>
      <c r="F33" s="313">
        <f>F34</f>
        <v>0</v>
      </c>
      <c r="G33" s="313">
        <f>G34</f>
        <v>0</v>
      </c>
      <c r="H33" s="313">
        <f>H34</f>
        <v>0</v>
      </c>
      <c r="I33" s="313">
        <f>I34</f>
        <v>0</v>
      </c>
    </row>
    <row r="34" spans="1:9" s="6" customFormat="1" ht="12.75" hidden="1">
      <c r="A34" s="396"/>
      <c r="B34" s="314" t="s">
        <v>279</v>
      </c>
      <c r="C34" s="315" t="s">
        <v>281</v>
      </c>
      <c r="D34" s="311">
        <f t="shared" si="1"/>
        <v>0</v>
      </c>
      <c r="E34" s="311">
        <v>0</v>
      </c>
      <c r="F34" s="311">
        <v>0</v>
      </c>
      <c r="G34" s="311">
        <v>0</v>
      </c>
      <c r="H34" s="311">
        <v>0</v>
      </c>
      <c r="I34" s="311">
        <v>0</v>
      </c>
    </row>
    <row r="35" spans="1:9" s="1" customFormat="1" ht="25.5" hidden="1">
      <c r="A35" s="397" t="s">
        <v>361</v>
      </c>
      <c r="B35" s="312"/>
      <c r="C35" s="112" t="s">
        <v>362</v>
      </c>
      <c r="D35" s="313">
        <f t="shared" si="1"/>
        <v>0</v>
      </c>
      <c r="E35" s="313">
        <f>E36</f>
        <v>0</v>
      </c>
      <c r="F35" s="313">
        <f>F36</f>
        <v>0</v>
      </c>
      <c r="G35" s="313">
        <f>G36</f>
        <v>0</v>
      </c>
      <c r="H35" s="313">
        <f>H36</f>
        <v>0</v>
      </c>
      <c r="I35" s="313">
        <f>I36</f>
        <v>0</v>
      </c>
    </row>
    <row r="36" spans="1:9" s="6" customFormat="1" ht="1.5" customHeight="1">
      <c r="A36" s="396"/>
      <c r="B36" s="314" t="s">
        <v>365</v>
      </c>
      <c r="C36" s="127" t="s">
        <v>366</v>
      </c>
      <c r="D36" s="311">
        <f>I36+H36+G36+E36</f>
        <v>0</v>
      </c>
      <c r="E36" s="311">
        <v>0</v>
      </c>
      <c r="F36" s="311">
        <v>0</v>
      </c>
      <c r="G36" s="311">
        <v>0</v>
      </c>
      <c r="H36" s="311">
        <v>0</v>
      </c>
      <c r="I36" s="311">
        <v>0</v>
      </c>
    </row>
    <row r="37" spans="1:9" s="6" customFormat="1" ht="27" customHeight="1">
      <c r="A37" s="397" t="s">
        <v>231</v>
      </c>
      <c r="B37" s="312"/>
      <c r="C37" s="112" t="s">
        <v>232</v>
      </c>
      <c r="D37" s="400">
        <v>958895</v>
      </c>
      <c r="E37" s="400">
        <v>958895</v>
      </c>
      <c r="F37" s="400">
        <v>0</v>
      </c>
      <c r="G37" s="400">
        <v>0</v>
      </c>
      <c r="H37" s="400">
        <v>0</v>
      </c>
      <c r="I37" s="400">
        <v>0</v>
      </c>
    </row>
    <row r="38" spans="1:9" s="6" customFormat="1" ht="23.25" customHeight="1">
      <c r="A38" s="396"/>
      <c r="B38" s="396" t="s">
        <v>303</v>
      </c>
      <c r="C38" s="113" t="s">
        <v>314</v>
      </c>
      <c r="D38" s="354">
        <v>958895</v>
      </c>
      <c r="E38" s="354">
        <v>958895</v>
      </c>
      <c r="F38" s="354">
        <v>0</v>
      </c>
      <c r="G38" s="354">
        <v>0</v>
      </c>
      <c r="H38" s="354">
        <v>0</v>
      </c>
      <c r="I38" s="354">
        <v>0</v>
      </c>
    </row>
    <row r="39" spans="1:9" s="1" customFormat="1" ht="27" customHeight="1" hidden="1">
      <c r="A39" s="397" t="s">
        <v>250</v>
      </c>
      <c r="B39" s="312"/>
      <c r="C39" s="112" t="s">
        <v>251</v>
      </c>
      <c r="D39" s="400"/>
      <c r="E39" s="400"/>
      <c r="F39" s="400">
        <v>0</v>
      </c>
      <c r="G39" s="400">
        <v>0</v>
      </c>
      <c r="H39" s="400">
        <v>0</v>
      </c>
      <c r="I39" s="400">
        <v>0</v>
      </c>
    </row>
    <row r="40" spans="1:9" s="6" customFormat="1" ht="23.25" customHeight="1" hidden="1">
      <c r="A40" s="396"/>
      <c r="B40" s="396" t="s">
        <v>328</v>
      </c>
      <c r="C40" s="127" t="s">
        <v>329</v>
      </c>
      <c r="D40" s="354"/>
      <c r="E40" s="354"/>
      <c r="F40" s="354">
        <v>0</v>
      </c>
      <c r="G40" s="354">
        <v>0</v>
      </c>
      <c r="H40" s="354">
        <v>0</v>
      </c>
      <c r="I40" s="354">
        <v>0</v>
      </c>
    </row>
    <row r="41" spans="1:9" s="1" customFormat="1" ht="26.25" customHeight="1">
      <c r="A41" s="397" t="s">
        <v>367</v>
      </c>
      <c r="B41" s="312"/>
      <c r="C41" s="196" t="s">
        <v>368</v>
      </c>
      <c r="D41" s="313">
        <f>I41+H41+G41+E41</f>
        <v>190000</v>
      </c>
      <c r="E41" s="313">
        <f>E43+E44</f>
        <v>90000</v>
      </c>
      <c r="F41" s="313">
        <f>F42+F44</f>
        <v>0</v>
      </c>
      <c r="G41" s="313">
        <f>G42+G44</f>
        <v>0</v>
      </c>
      <c r="H41" s="313">
        <f>H42+H44</f>
        <v>0</v>
      </c>
      <c r="I41" s="313">
        <f>I42+I44</f>
        <v>100000</v>
      </c>
    </row>
    <row r="42" spans="1:9" s="6" customFormat="1" ht="27.75" customHeight="1" hidden="1">
      <c r="A42" s="314"/>
      <c r="B42" s="314" t="s">
        <v>456</v>
      </c>
      <c r="C42" s="315" t="s">
        <v>457</v>
      </c>
      <c r="D42" s="311">
        <f t="shared" si="1"/>
        <v>0</v>
      </c>
      <c r="E42" s="311">
        <v>0</v>
      </c>
      <c r="F42" s="311">
        <v>0</v>
      </c>
      <c r="G42" s="311">
        <v>0</v>
      </c>
      <c r="H42" s="311">
        <v>0</v>
      </c>
      <c r="I42" s="311">
        <v>0</v>
      </c>
    </row>
    <row r="43" spans="1:9" s="6" customFormat="1" ht="29.25" customHeight="1" hidden="1">
      <c r="A43" s="314"/>
      <c r="B43" s="314" t="s">
        <v>456</v>
      </c>
      <c r="C43" s="315" t="s">
        <v>457</v>
      </c>
      <c r="D43" s="311">
        <f>I43+H43+G43+E43</f>
        <v>0</v>
      </c>
      <c r="E43" s="311">
        <v>0</v>
      </c>
      <c r="F43" s="311">
        <v>0</v>
      </c>
      <c r="G43" s="311">
        <v>0</v>
      </c>
      <c r="H43" s="311">
        <v>0</v>
      </c>
      <c r="I43" s="311">
        <v>0</v>
      </c>
    </row>
    <row r="44" spans="1:9" s="6" customFormat="1" ht="29.25" customHeight="1">
      <c r="A44" s="314"/>
      <c r="B44" s="396" t="s">
        <v>398</v>
      </c>
      <c r="C44" s="315" t="s">
        <v>451</v>
      </c>
      <c r="D44" s="311">
        <f t="shared" si="1"/>
        <v>190000</v>
      </c>
      <c r="E44" s="311">
        <v>90000</v>
      </c>
      <c r="F44" s="311">
        <v>0</v>
      </c>
      <c r="G44" s="311">
        <v>0</v>
      </c>
      <c r="H44" s="311">
        <v>0</v>
      </c>
      <c r="I44" s="311">
        <v>100000</v>
      </c>
    </row>
    <row r="45" spans="1:9" s="1" customFormat="1" ht="12" customHeight="1" hidden="1">
      <c r="A45" s="312" t="s">
        <v>390</v>
      </c>
      <c r="B45" s="312"/>
      <c r="C45" s="196" t="s">
        <v>489</v>
      </c>
      <c r="D45" s="313">
        <f t="shared" si="1"/>
        <v>0</v>
      </c>
      <c r="E45" s="313">
        <f>E46</f>
        <v>0</v>
      </c>
      <c r="F45" s="313">
        <f>F46</f>
        <v>0</v>
      </c>
      <c r="G45" s="313">
        <f>G46</f>
        <v>0</v>
      </c>
      <c r="H45" s="313">
        <f>H46</f>
        <v>0</v>
      </c>
      <c r="I45" s="313">
        <f>I46</f>
        <v>0</v>
      </c>
    </row>
    <row r="46" spans="1:9" s="6" customFormat="1" ht="30" customHeight="1" hidden="1">
      <c r="A46" s="314"/>
      <c r="B46" s="314" t="s">
        <v>468</v>
      </c>
      <c r="C46" s="315" t="s">
        <v>469</v>
      </c>
      <c r="D46" s="311">
        <f t="shared" si="1"/>
        <v>0</v>
      </c>
      <c r="E46" s="311">
        <v>0</v>
      </c>
      <c r="F46" s="311">
        <v>0</v>
      </c>
      <c r="G46" s="311">
        <v>0</v>
      </c>
      <c r="H46" s="311">
        <v>0</v>
      </c>
      <c r="I46" s="311">
        <v>0</v>
      </c>
    </row>
    <row r="47" spans="1:9" s="9" customFormat="1" ht="24.75" customHeight="1">
      <c r="A47" s="447" t="s">
        <v>12</v>
      </c>
      <c r="B47" s="448"/>
      <c r="C47" s="448"/>
      <c r="D47" s="234">
        <f>D41+D39+D11+D8+D37</f>
        <v>3915026</v>
      </c>
      <c r="E47" s="234">
        <f>E8+E11+E15+E41+E39+E37</f>
        <v>3657637</v>
      </c>
      <c r="F47" s="234">
        <f>F8+F11+F15+F41</f>
        <v>0</v>
      </c>
      <c r="G47" s="234">
        <f>G8+G11+G15+G41</f>
        <v>0</v>
      </c>
      <c r="H47" s="234">
        <f>H8+H11+H15+H41</f>
        <v>0</v>
      </c>
      <c r="I47" s="234">
        <f>I8+I11+I15+I41</f>
        <v>257389</v>
      </c>
    </row>
    <row r="49" ht="12.75">
      <c r="A49" s="10"/>
    </row>
  </sheetData>
  <sheetProtection/>
  <mergeCells count="9">
    <mergeCell ref="I5:I6"/>
    <mergeCell ref="G5:G6"/>
    <mergeCell ref="A47:C47"/>
    <mergeCell ref="D5:D6"/>
    <mergeCell ref="H5:H6"/>
    <mergeCell ref="A5:A6"/>
    <mergeCell ref="B5:B6"/>
    <mergeCell ref="C5:C6"/>
    <mergeCell ref="E5:E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7">
      <selection activeCell="H26" sqref="H26"/>
    </sheetView>
  </sheetViews>
  <sheetFormatPr defaultColWidth="9.140625" defaultRowHeight="12.75"/>
  <cols>
    <col min="1" max="1" width="4.7109375" style="3" bestFit="1" customWidth="1"/>
    <col min="2" max="2" width="40.140625" style="3" bestFit="1" customWidth="1"/>
    <col min="3" max="3" width="14.00390625" style="3" customWidth="1"/>
    <col min="4" max="4" width="17.140625" style="214" customWidth="1"/>
    <col min="5" max="16384" width="9.140625" style="3" customWidth="1"/>
  </cols>
  <sheetData>
    <row r="1" spans="1:5" ht="17.25" customHeight="1">
      <c r="A1" s="449" t="s">
        <v>76</v>
      </c>
      <c r="B1" s="449"/>
      <c r="C1" s="449"/>
      <c r="D1" s="449"/>
      <c r="E1" s="449"/>
    </row>
    <row r="2" spans="4:5" ht="12.75" customHeight="1">
      <c r="D2" s="47"/>
      <c r="E2" s="351" t="s">
        <v>582</v>
      </c>
    </row>
    <row r="3" ht="29.25" customHeight="1"/>
    <row r="4" spans="1:4" ht="27" customHeight="1">
      <c r="A4" s="454" t="s">
        <v>583</v>
      </c>
      <c r="B4" s="454"/>
      <c r="C4" s="454"/>
      <c r="D4" s="454"/>
    </row>
    <row r="5" ht="6.75" customHeight="1">
      <c r="A5" s="23"/>
    </row>
    <row r="6" ht="12.75">
      <c r="D6" s="215"/>
    </row>
    <row r="7" spans="1:4" ht="15" customHeight="1">
      <c r="A7" s="455" t="s">
        <v>35</v>
      </c>
      <c r="B7" s="455" t="s">
        <v>36</v>
      </c>
      <c r="C7" s="456" t="s">
        <v>37</v>
      </c>
      <c r="D7" s="457" t="s">
        <v>584</v>
      </c>
    </row>
    <row r="8" spans="1:4" ht="15" customHeight="1">
      <c r="A8" s="455"/>
      <c r="B8" s="455"/>
      <c r="C8" s="455"/>
      <c r="D8" s="457"/>
    </row>
    <row r="9" spans="1:4" ht="15.75" customHeight="1">
      <c r="A9" s="455"/>
      <c r="B9" s="455"/>
      <c r="C9" s="455"/>
      <c r="D9" s="457"/>
    </row>
    <row r="10" spans="1:4" s="27" customFormat="1" ht="9.75" customHeight="1">
      <c r="A10" s="26">
        <v>1</v>
      </c>
      <c r="B10" s="26">
        <v>2</v>
      </c>
      <c r="C10" s="26">
        <v>3</v>
      </c>
      <c r="D10" s="211">
        <v>4</v>
      </c>
    </row>
    <row r="11" spans="1:4" s="30" customFormat="1" ht="13.5" customHeight="1">
      <c r="A11" s="28" t="s">
        <v>38</v>
      </c>
      <c r="B11" s="29" t="s">
        <v>39</v>
      </c>
      <c r="C11" s="28"/>
      <c r="D11" s="402">
        <v>36140089.8</v>
      </c>
    </row>
    <row r="12" spans="1:4" ht="15.75" customHeight="1">
      <c r="A12" s="28" t="s">
        <v>40</v>
      </c>
      <c r="B12" s="29" t="s">
        <v>41</v>
      </c>
      <c r="C12" s="28"/>
      <c r="D12" s="402">
        <v>39596178</v>
      </c>
    </row>
    <row r="13" spans="1:4" ht="14.25" customHeight="1">
      <c r="A13" s="28" t="s">
        <v>42</v>
      </c>
      <c r="B13" s="29" t="s">
        <v>43</v>
      </c>
      <c r="C13" s="31"/>
      <c r="D13" s="398">
        <f>D11-D12</f>
        <v>-3456088.200000003</v>
      </c>
    </row>
    <row r="14" spans="1:4" ht="18.75" customHeight="1">
      <c r="A14" s="450" t="s">
        <v>44</v>
      </c>
      <c r="B14" s="451"/>
      <c r="C14" s="31"/>
      <c r="D14" s="398">
        <f>D15+D16+D17+D19+D18+D20+D21+D22</f>
        <v>3861888.2</v>
      </c>
    </row>
    <row r="15" spans="1:4" ht="21.75" customHeight="1">
      <c r="A15" s="28" t="s">
        <v>38</v>
      </c>
      <c r="B15" s="32" t="s">
        <v>45</v>
      </c>
      <c r="C15" s="28" t="s">
        <v>46</v>
      </c>
      <c r="D15" s="213">
        <v>0</v>
      </c>
    </row>
    <row r="16" spans="1:4" ht="18.75" customHeight="1">
      <c r="A16" s="33" t="s">
        <v>40</v>
      </c>
      <c r="B16" s="31" t="s">
        <v>47</v>
      </c>
      <c r="C16" s="28" t="s">
        <v>46</v>
      </c>
      <c r="D16" s="216">
        <v>0</v>
      </c>
    </row>
    <row r="17" spans="1:4" ht="31.5" customHeight="1">
      <c r="A17" s="28" t="s">
        <v>42</v>
      </c>
      <c r="B17" s="34" t="s">
        <v>48</v>
      </c>
      <c r="C17" s="28" t="s">
        <v>49</v>
      </c>
      <c r="D17" s="213">
        <v>0</v>
      </c>
    </row>
    <row r="18" spans="1:4" ht="15.75" customHeight="1">
      <c r="A18" s="33" t="s">
        <v>50</v>
      </c>
      <c r="B18" s="31" t="s">
        <v>51</v>
      </c>
      <c r="C18" s="28" t="s">
        <v>52</v>
      </c>
      <c r="D18" s="398">
        <v>0</v>
      </c>
    </row>
    <row r="19" spans="1:4" ht="15" customHeight="1">
      <c r="A19" s="28" t="s">
        <v>53</v>
      </c>
      <c r="B19" s="31" t="s">
        <v>54</v>
      </c>
      <c r="C19" s="28" t="s">
        <v>55</v>
      </c>
      <c r="D19" s="213">
        <v>0</v>
      </c>
    </row>
    <row r="20" spans="1:4" ht="16.5" customHeight="1">
      <c r="A20" s="33" t="s">
        <v>56</v>
      </c>
      <c r="B20" s="31" t="s">
        <v>57</v>
      </c>
      <c r="C20" s="28" t="s">
        <v>58</v>
      </c>
      <c r="D20" s="410">
        <v>3861888.2</v>
      </c>
    </row>
    <row r="21" spans="1:4" ht="15" customHeight="1">
      <c r="A21" s="28" t="s">
        <v>59</v>
      </c>
      <c r="B21" s="31" t="s">
        <v>60</v>
      </c>
      <c r="C21" s="28" t="s">
        <v>61</v>
      </c>
      <c r="D21" s="212">
        <v>0</v>
      </c>
    </row>
    <row r="22" spans="1:4" ht="15" customHeight="1">
      <c r="A22" s="28" t="s">
        <v>62</v>
      </c>
      <c r="B22" s="35" t="s">
        <v>63</v>
      </c>
      <c r="C22" s="28" t="s">
        <v>527</v>
      </c>
      <c r="D22" s="402">
        <v>0</v>
      </c>
    </row>
    <row r="23" spans="1:4" ht="18.75" customHeight="1">
      <c r="A23" s="450" t="s">
        <v>64</v>
      </c>
      <c r="B23" s="451"/>
      <c r="C23" s="28"/>
      <c r="D23" s="402">
        <f>D24+D25+D26+D27+D30+D31+D28+D29</f>
        <v>405800</v>
      </c>
    </row>
    <row r="24" spans="1:4" ht="16.5" customHeight="1">
      <c r="A24" s="28" t="s">
        <v>38</v>
      </c>
      <c r="B24" s="31" t="s">
        <v>65</v>
      </c>
      <c r="C24" s="28" t="s">
        <v>66</v>
      </c>
      <c r="D24" s="212">
        <v>0</v>
      </c>
    </row>
    <row r="25" spans="1:4" ht="13.5" customHeight="1">
      <c r="A25" s="33" t="s">
        <v>40</v>
      </c>
      <c r="B25" s="36" t="s">
        <v>67</v>
      </c>
      <c r="C25" s="33" t="s">
        <v>66</v>
      </c>
      <c r="D25" s="402">
        <v>405800</v>
      </c>
    </row>
    <row r="26" spans="1:4" ht="38.25" customHeight="1">
      <c r="A26" s="28" t="s">
        <v>42</v>
      </c>
      <c r="B26" s="37" t="s">
        <v>68</v>
      </c>
      <c r="C26" s="28" t="s">
        <v>69</v>
      </c>
      <c r="D26" s="212">
        <v>0</v>
      </c>
    </row>
    <row r="27" spans="1:4" ht="36">
      <c r="A27" s="33" t="s">
        <v>50</v>
      </c>
      <c r="B27" s="34" t="s">
        <v>540</v>
      </c>
      <c r="C27" s="33" t="s">
        <v>539</v>
      </c>
      <c r="D27" s="399">
        <v>0</v>
      </c>
    </row>
    <row r="28" spans="1:4" ht="14.25" customHeight="1">
      <c r="A28" s="28" t="s">
        <v>53</v>
      </c>
      <c r="B28" s="37" t="s">
        <v>563</v>
      </c>
      <c r="C28" s="28" t="s">
        <v>564</v>
      </c>
      <c r="D28" s="402">
        <v>0</v>
      </c>
    </row>
    <row r="29" spans="1:4" ht="15.75" customHeight="1">
      <c r="A29" s="28" t="s">
        <v>56</v>
      </c>
      <c r="B29" s="31" t="s">
        <v>70</v>
      </c>
      <c r="C29" s="28" t="s">
        <v>71</v>
      </c>
      <c r="D29" s="212">
        <v>0</v>
      </c>
    </row>
    <row r="30" spans="1:4" ht="15" customHeight="1">
      <c r="A30" s="38" t="s">
        <v>59</v>
      </c>
      <c r="B30" s="35" t="s">
        <v>72</v>
      </c>
      <c r="C30" s="38" t="s">
        <v>73</v>
      </c>
      <c r="D30" s="217">
        <v>0</v>
      </c>
    </row>
    <row r="31" spans="1:6" ht="16.5" customHeight="1">
      <c r="A31" s="38" t="s">
        <v>62</v>
      </c>
      <c r="B31" s="35" t="s">
        <v>74</v>
      </c>
      <c r="C31" s="39" t="s">
        <v>75</v>
      </c>
      <c r="D31" s="403">
        <v>0</v>
      </c>
      <c r="E31" s="40"/>
      <c r="F31" s="40"/>
    </row>
    <row r="32" spans="1:3" ht="12.75">
      <c r="A32" s="41"/>
      <c r="B32" s="42"/>
      <c r="C32" s="43"/>
    </row>
    <row r="33" spans="1:4" ht="51.75" customHeight="1">
      <c r="A33" s="44"/>
      <c r="B33" s="452"/>
      <c r="C33" s="453"/>
      <c r="D33" s="453"/>
    </row>
  </sheetData>
  <sheetProtection/>
  <mergeCells count="9">
    <mergeCell ref="A1:E1"/>
    <mergeCell ref="A14:B14"/>
    <mergeCell ref="A23:B23"/>
    <mergeCell ref="B33:D33"/>
    <mergeCell ref="A4:D4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7">
      <selection activeCell="G25" sqref="G25"/>
    </sheetView>
  </sheetViews>
  <sheetFormatPr defaultColWidth="9.140625" defaultRowHeight="12.75"/>
  <cols>
    <col min="1" max="1" width="11.28125" style="3" customWidth="1"/>
    <col min="2" max="2" width="12.421875" style="3" customWidth="1"/>
    <col min="3" max="3" width="42.7109375" style="3" customWidth="1"/>
    <col min="4" max="4" width="14.28125" style="131" customWidth="1"/>
    <col min="5" max="5" width="14.8515625" style="131" customWidth="1"/>
    <col min="6" max="6" width="13.57421875" style="131" customWidth="1"/>
    <col min="7" max="7" width="15.8515625" style="121" customWidth="1"/>
  </cols>
  <sheetData>
    <row r="1" spans="5:7" ht="12.75">
      <c r="E1" s="458" t="s">
        <v>223</v>
      </c>
      <c r="F1" s="458"/>
      <c r="G1" s="458"/>
    </row>
    <row r="2" ht="12.75">
      <c r="G2" s="351" t="s">
        <v>565</v>
      </c>
    </row>
    <row r="3" spans="1:7" ht="42.75" customHeight="1">
      <c r="A3" s="460" t="s">
        <v>82</v>
      </c>
      <c r="B3" s="460"/>
      <c r="C3" s="460"/>
      <c r="D3" s="460"/>
      <c r="E3" s="460"/>
      <c r="F3" s="460"/>
      <c r="G3" s="460"/>
    </row>
    <row r="4" spans="1:7" s="47" customFormat="1" ht="20.25" customHeight="1">
      <c r="A4" s="455" t="s">
        <v>0</v>
      </c>
      <c r="B4" s="461" t="s">
        <v>8</v>
      </c>
      <c r="C4" s="461" t="s">
        <v>79</v>
      </c>
      <c r="D4" s="457" t="s">
        <v>77</v>
      </c>
      <c r="E4" s="457" t="s">
        <v>83</v>
      </c>
      <c r="F4" s="457" t="s">
        <v>78</v>
      </c>
      <c r="G4" s="457"/>
    </row>
    <row r="5" spans="1:7" s="47" customFormat="1" ht="65.25" customHeight="1">
      <c r="A5" s="455"/>
      <c r="B5" s="462"/>
      <c r="C5" s="462"/>
      <c r="D5" s="463"/>
      <c r="E5" s="457"/>
      <c r="F5" s="147" t="s">
        <v>80</v>
      </c>
      <c r="G5" s="147" t="s">
        <v>81</v>
      </c>
    </row>
    <row r="6" spans="1:7" ht="9" customHeight="1">
      <c r="A6" s="48">
        <v>1</v>
      </c>
      <c r="B6" s="48">
        <v>2</v>
      </c>
      <c r="C6" s="48">
        <v>3</v>
      </c>
      <c r="D6" s="139">
        <v>4</v>
      </c>
      <c r="E6" s="139">
        <v>5</v>
      </c>
      <c r="F6" s="139">
        <v>6</v>
      </c>
      <c r="G6" s="139">
        <v>7</v>
      </c>
    </row>
    <row r="7" spans="1:7" s="1" customFormat="1" ht="19.5" customHeight="1">
      <c r="A7" s="328">
        <v>750</v>
      </c>
      <c r="B7" s="328"/>
      <c r="C7" s="328" t="s">
        <v>235</v>
      </c>
      <c r="D7" s="178">
        <v>91648</v>
      </c>
      <c r="E7" s="178">
        <v>91648</v>
      </c>
      <c r="F7" s="178">
        <v>91648</v>
      </c>
      <c r="G7" s="152">
        <f>G8</f>
        <v>0</v>
      </c>
    </row>
    <row r="8" spans="1:7" ht="19.5" customHeight="1">
      <c r="A8" s="18"/>
      <c r="B8" s="18">
        <v>75011</v>
      </c>
      <c r="C8" s="18" t="s">
        <v>261</v>
      </c>
      <c r="D8" s="178">
        <v>91648</v>
      </c>
      <c r="E8" s="178">
        <v>91648</v>
      </c>
      <c r="F8" s="178">
        <v>91648</v>
      </c>
      <c r="G8" s="178">
        <v>0</v>
      </c>
    </row>
    <row r="9" spans="1:7" s="1" customFormat="1" ht="40.5" customHeight="1">
      <c r="A9" s="328">
        <v>751</v>
      </c>
      <c r="B9" s="328"/>
      <c r="C9" s="329" t="s">
        <v>239</v>
      </c>
      <c r="D9" s="152">
        <v>1346</v>
      </c>
      <c r="E9" s="152">
        <v>1346</v>
      </c>
      <c r="F9" s="152">
        <v>1346</v>
      </c>
      <c r="G9" s="152">
        <f>G10</f>
        <v>0</v>
      </c>
    </row>
    <row r="10" spans="1:7" ht="30.75" customHeight="1">
      <c r="A10" s="18"/>
      <c r="B10" s="18">
        <v>75101</v>
      </c>
      <c r="C10" s="182" t="s">
        <v>262</v>
      </c>
      <c r="D10" s="178">
        <v>1346</v>
      </c>
      <c r="E10" s="178">
        <v>1346</v>
      </c>
      <c r="F10" s="178">
        <v>1346</v>
      </c>
      <c r="G10" s="178">
        <v>0</v>
      </c>
    </row>
    <row r="11" spans="1:7" s="1" customFormat="1" ht="18" customHeight="1" hidden="1">
      <c r="A11" s="328">
        <v>752</v>
      </c>
      <c r="B11" s="328"/>
      <c r="C11" s="329" t="s">
        <v>459</v>
      </c>
      <c r="D11" s="152">
        <f>D12</f>
        <v>0</v>
      </c>
      <c r="E11" s="152">
        <f>E12</f>
        <v>0</v>
      </c>
      <c r="F11" s="152">
        <f>F12</f>
        <v>0</v>
      </c>
      <c r="G11" s="152">
        <f>G12</f>
        <v>0</v>
      </c>
    </row>
    <row r="12" spans="1:7" ht="18" customHeight="1" hidden="1">
      <c r="A12" s="18"/>
      <c r="B12" s="18">
        <v>75212</v>
      </c>
      <c r="C12" s="182" t="s">
        <v>458</v>
      </c>
      <c r="D12" s="178">
        <v>0</v>
      </c>
      <c r="E12" s="178">
        <f>F12+G12</f>
        <v>0</v>
      </c>
      <c r="F12" s="178">
        <v>0</v>
      </c>
      <c r="G12" s="178">
        <v>0</v>
      </c>
    </row>
    <row r="13" spans="1:7" s="1" customFormat="1" ht="17.25" customHeight="1" hidden="1">
      <c r="A13" s="328">
        <v>752</v>
      </c>
      <c r="B13" s="328"/>
      <c r="C13" s="330" t="s">
        <v>459</v>
      </c>
      <c r="D13" s="152">
        <f>D14</f>
        <v>0</v>
      </c>
      <c r="E13" s="152">
        <f>E14</f>
        <v>0</v>
      </c>
      <c r="F13" s="152">
        <f>F14</f>
        <v>0</v>
      </c>
      <c r="G13" s="152">
        <f>G14</f>
        <v>0</v>
      </c>
    </row>
    <row r="14" spans="1:7" ht="16.5" customHeight="1" hidden="1">
      <c r="A14" s="18"/>
      <c r="B14" s="18">
        <v>75212</v>
      </c>
      <c r="C14" s="182" t="s">
        <v>458</v>
      </c>
      <c r="D14" s="331">
        <v>0</v>
      </c>
      <c r="E14" s="331">
        <v>0</v>
      </c>
      <c r="F14" s="331">
        <v>0</v>
      </c>
      <c r="G14" s="331">
        <v>0</v>
      </c>
    </row>
    <row r="15" spans="1:7" s="1" customFormat="1" ht="29.25" customHeight="1" hidden="1">
      <c r="A15" s="328">
        <v>754</v>
      </c>
      <c r="B15" s="328"/>
      <c r="C15" s="330" t="s">
        <v>264</v>
      </c>
      <c r="D15" s="152">
        <f>D16+D17</f>
        <v>0</v>
      </c>
      <c r="E15" s="152">
        <f>E16+E17</f>
        <v>0</v>
      </c>
      <c r="F15" s="152">
        <f>F16+F17</f>
        <v>0</v>
      </c>
      <c r="G15" s="152">
        <f>G16+G17</f>
        <v>0</v>
      </c>
    </row>
    <row r="16" spans="1:7" s="6" customFormat="1" ht="21" customHeight="1" hidden="1">
      <c r="A16" s="332"/>
      <c r="B16" s="332">
        <v>75412</v>
      </c>
      <c r="C16" s="333" t="s">
        <v>318</v>
      </c>
      <c r="D16" s="331">
        <v>0</v>
      </c>
      <c r="E16" s="331">
        <v>0</v>
      </c>
      <c r="F16" s="331">
        <v>0</v>
      </c>
      <c r="G16" s="331">
        <v>0</v>
      </c>
    </row>
    <row r="17" spans="1:7" ht="19.5" customHeight="1" hidden="1">
      <c r="A17" s="18"/>
      <c r="B17" s="18">
        <v>75414</v>
      </c>
      <c r="C17" s="18" t="s">
        <v>263</v>
      </c>
      <c r="D17" s="178">
        <v>0</v>
      </c>
      <c r="E17" s="178">
        <v>0</v>
      </c>
      <c r="F17" s="178">
        <v>0</v>
      </c>
      <c r="G17" s="178">
        <v>0</v>
      </c>
    </row>
    <row r="18" spans="1:7" s="1" customFormat="1" ht="16.5" customHeight="1" hidden="1">
      <c r="A18" s="328">
        <v>852</v>
      </c>
      <c r="B18" s="328"/>
      <c r="C18" s="328" t="s">
        <v>253</v>
      </c>
      <c r="D18" s="152">
        <v>0</v>
      </c>
      <c r="E18" s="152">
        <v>0</v>
      </c>
      <c r="F18" s="152">
        <v>0</v>
      </c>
      <c r="G18" s="152">
        <f>G19+G20</f>
        <v>0</v>
      </c>
    </row>
    <row r="19" spans="1:7" ht="52.5" customHeight="1" hidden="1">
      <c r="A19" s="18"/>
      <c r="B19" s="18">
        <v>85212</v>
      </c>
      <c r="C19" s="182" t="s">
        <v>529</v>
      </c>
      <c r="D19" s="178">
        <v>0</v>
      </c>
      <c r="E19" s="178">
        <f>F19+G19</f>
        <v>0</v>
      </c>
      <c r="F19" s="178">
        <v>0</v>
      </c>
      <c r="G19" s="178">
        <v>0</v>
      </c>
    </row>
    <row r="20" spans="1:7" ht="69" customHeight="1" hidden="1">
      <c r="A20" s="18"/>
      <c r="B20" s="18">
        <v>85213</v>
      </c>
      <c r="C20" s="182" t="s">
        <v>530</v>
      </c>
      <c r="D20" s="178">
        <v>0</v>
      </c>
      <c r="E20" s="178">
        <v>0</v>
      </c>
      <c r="F20" s="178">
        <v>0</v>
      </c>
      <c r="G20" s="178">
        <v>0</v>
      </c>
    </row>
    <row r="21" spans="1:7" s="1" customFormat="1" ht="18" customHeight="1">
      <c r="A21" s="328">
        <v>855</v>
      </c>
      <c r="B21" s="328"/>
      <c r="C21" s="328" t="s">
        <v>499</v>
      </c>
      <c r="D21" s="152">
        <f>D22+D23+D24+D25</f>
        <v>8669000</v>
      </c>
      <c r="E21" s="152">
        <f>E22+E23+E24+E25</f>
        <v>8669000</v>
      </c>
      <c r="F21" s="152">
        <f>F22+F23+F24+F25</f>
        <v>8669000</v>
      </c>
      <c r="G21" s="152">
        <f>G22+G23+G24+G25</f>
        <v>0</v>
      </c>
    </row>
    <row r="22" spans="1:7" ht="21" customHeight="1">
      <c r="A22" s="18"/>
      <c r="B22" s="18">
        <v>85501</v>
      </c>
      <c r="C22" s="182" t="s">
        <v>500</v>
      </c>
      <c r="D22" s="178">
        <v>6749000</v>
      </c>
      <c r="E22" s="178">
        <v>6749000</v>
      </c>
      <c r="F22" s="178">
        <v>6749000</v>
      </c>
      <c r="G22" s="178">
        <v>0</v>
      </c>
    </row>
    <row r="23" spans="1:7" ht="50.25" customHeight="1">
      <c r="A23" s="342"/>
      <c r="B23" s="342">
        <v>85502</v>
      </c>
      <c r="C23" s="343" t="s">
        <v>441</v>
      </c>
      <c r="D23" s="344">
        <v>1677000</v>
      </c>
      <c r="E23" s="344">
        <v>1677000</v>
      </c>
      <c r="F23" s="344">
        <v>1677000</v>
      </c>
      <c r="G23" s="344">
        <v>0</v>
      </c>
    </row>
    <row r="24" spans="1:23" s="349" customFormat="1" ht="20.25" customHeight="1">
      <c r="A24" s="18"/>
      <c r="B24" s="18">
        <v>85504</v>
      </c>
      <c r="C24" s="182" t="s">
        <v>453</v>
      </c>
      <c r="D24" s="178">
        <v>238000</v>
      </c>
      <c r="E24" s="178">
        <v>238000</v>
      </c>
      <c r="F24" s="350">
        <v>238000</v>
      </c>
      <c r="G24" s="178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</row>
    <row r="25" spans="1:7" ht="93.75" customHeight="1">
      <c r="A25" s="18"/>
      <c r="B25" s="18">
        <v>85513</v>
      </c>
      <c r="C25" s="182" t="s">
        <v>541</v>
      </c>
      <c r="D25" s="178">
        <v>5000</v>
      </c>
      <c r="E25" s="178">
        <v>5000</v>
      </c>
      <c r="F25" s="178">
        <v>5000</v>
      </c>
      <c r="G25" s="178">
        <v>0</v>
      </c>
    </row>
    <row r="26" spans="1:7" s="1" customFormat="1" ht="19.5" customHeight="1">
      <c r="A26" s="345"/>
      <c r="B26" s="346"/>
      <c r="C26" s="347" t="s">
        <v>1</v>
      </c>
      <c r="D26" s="348">
        <f>D7+D11+D18+D15+D13+D9+D21</f>
        <v>8761994</v>
      </c>
      <c r="E26" s="348">
        <f>E7+E11+E18+E15+E13+E21+E9</f>
        <v>8761994</v>
      </c>
      <c r="F26" s="348">
        <f>F7+F11+F18+F15+F13+F9+F21</f>
        <v>8761994</v>
      </c>
      <c r="G26" s="348">
        <f>G7+G11+G18+G15+G13</f>
        <v>0</v>
      </c>
    </row>
    <row r="27" spans="1:7" s="140" customFormat="1" ht="19.5" customHeight="1">
      <c r="A27" s="459"/>
      <c r="B27" s="459"/>
      <c r="C27" s="459"/>
      <c r="D27" s="459"/>
      <c r="E27" s="153"/>
      <c r="F27" s="153"/>
      <c r="G27" s="153"/>
    </row>
    <row r="29" ht="12.75">
      <c r="A29" s="10"/>
    </row>
  </sheetData>
  <sheetProtection/>
  <mergeCells count="9">
    <mergeCell ref="E1:G1"/>
    <mergeCell ref="A27:D27"/>
    <mergeCell ref="A3:G3"/>
    <mergeCell ref="A4:A5"/>
    <mergeCell ref="B4:B5"/>
    <mergeCell ref="C4:C5"/>
    <mergeCell ref="D4:D5"/>
    <mergeCell ref="E4:E5"/>
    <mergeCell ref="F4:G4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.00390625" style="3" customWidth="1"/>
    <col min="2" max="2" width="8.140625" style="3" customWidth="1"/>
    <col min="3" max="3" width="9.8515625" style="3" customWidth="1"/>
    <col min="4" max="4" width="41.57421875" style="3" customWidth="1"/>
    <col min="5" max="5" width="22.421875" style="131" customWidth="1"/>
    <col min="6" max="16384" width="9.140625" style="3" customWidth="1"/>
  </cols>
  <sheetData>
    <row r="1" ht="18.75" customHeight="1"/>
    <row r="2" ht="20.25" customHeight="1">
      <c r="D2" s="3" t="s">
        <v>415</v>
      </c>
    </row>
    <row r="3" ht="15.75" customHeight="1">
      <c r="D3" s="3" t="s">
        <v>430</v>
      </c>
    </row>
    <row r="4" ht="30" customHeight="1"/>
    <row r="5" spans="1:5" ht="78" customHeight="1">
      <c r="A5" s="464" t="s">
        <v>86</v>
      </c>
      <c r="B5" s="464"/>
      <c r="C5" s="464"/>
      <c r="D5" s="464"/>
      <c r="E5" s="464"/>
    </row>
    <row r="6" spans="4:5" ht="19.5" customHeight="1">
      <c r="D6" s="54"/>
      <c r="E6" s="132"/>
    </row>
    <row r="7" ht="19.5" customHeight="1">
      <c r="E7" s="133"/>
    </row>
    <row r="8" spans="1:5" ht="19.5" customHeight="1">
      <c r="A8" s="24" t="s">
        <v>35</v>
      </c>
      <c r="B8" s="24" t="s">
        <v>0</v>
      </c>
      <c r="C8" s="24" t="s">
        <v>8</v>
      </c>
      <c r="D8" s="24" t="s">
        <v>87</v>
      </c>
      <c r="E8" s="134" t="s">
        <v>88</v>
      </c>
    </row>
    <row r="9" spans="1:5" ht="30" customHeight="1" thickBot="1">
      <c r="A9" s="56" t="s">
        <v>89</v>
      </c>
      <c r="B9" s="465" t="s">
        <v>7</v>
      </c>
      <c r="C9" s="466"/>
      <c r="D9" s="466"/>
      <c r="E9" s="467"/>
    </row>
    <row r="10" spans="1:5" ht="69" customHeight="1">
      <c r="A10" s="57">
        <v>1</v>
      </c>
      <c r="B10" s="58">
        <v>756</v>
      </c>
      <c r="C10" s="58"/>
      <c r="D10" s="154" t="s">
        <v>254</v>
      </c>
      <c r="E10" s="300">
        <f>E11</f>
        <v>81500</v>
      </c>
    </row>
    <row r="11" spans="1:5" ht="30" customHeight="1">
      <c r="A11" s="59"/>
      <c r="B11" s="60"/>
      <c r="C11" s="60">
        <v>75618</v>
      </c>
      <c r="D11" s="155" t="s">
        <v>244</v>
      </c>
      <c r="E11" s="130">
        <v>81500</v>
      </c>
    </row>
    <row r="12" spans="1:5" ht="30" customHeight="1">
      <c r="A12" s="59"/>
      <c r="B12" s="60"/>
      <c r="C12" s="60"/>
      <c r="D12" s="58"/>
      <c r="E12" s="130"/>
    </row>
    <row r="13" spans="1:5" ht="30" customHeight="1">
      <c r="A13" s="59"/>
      <c r="B13" s="60"/>
      <c r="C13" s="60"/>
      <c r="D13" s="60"/>
      <c r="E13" s="130"/>
    </row>
    <row r="14" spans="1:5" s="138" customFormat="1" ht="30" customHeight="1" thickBot="1">
      <c r="A14" s="275"/>
      <c r="B14" s="276"/>
      <c r="C14" s="276" t="s">
        <v>1</v>
      </c>
      <c r="D14" s="276"/>
      <c r="E14" s="277">
        <f>E10</f>
        <v>81500</v>
      </c>
    </row>
    <row r="15" spans="1:5" ht="30" customHeight="1" thickBot="1">
      <c r="A15" s="61" t="s">
        <v>90</v>
      </c>
      <c r="B15" s="468" t="s">
        <v>91</v>
      </c>
      <c r="C15" s="469"/>
      <c r="D15" s="469"/>
      <c r="E15" s="470"/>
    </row>
    <row r="16" spans="1:5" s="138" customFormat="1" ht="30" customHeight="1">
      <c r="A16" s="135">
        <v>1</v>
      </c>
      <c r="B16" s="136">
        <v>851</v>
      </c>
      <c r="C16" s="136"/>
      <c r="D16" s="136" t="s">
        <v>255</v>
      </c>
      <c r="E16" s="137">
        <f>E17</f>
        <v>80000</v>
      </c>
    </row>
    <row r="17" spans="1:5" ht="30" customHeight="1">
      <c r="A17" s="57"/>
      <c r="B17" s="58"/>
      <c r="C17" s="58">
        <v>85154</v>
      </c>
      <c r="D17" s="58" t="s">
        <v>257</v>
      </c>
      <c r="E17" s="129">
        <v>80000</v>
      </c>
    </row>
    <row r="18" spans="1:5" s="138" customFormat="1" ht="30" customHeight="1">
      <c r="A18" s="135"/>
      <c r="B18" s="136"/>
      <c r="C18" s="136"/>
      <c r="D18" s="136"/>
      <c r="E18" s="137"/>
    </row>
    <row r="19" spans="1:5" ht="30" customHeight="1">
      <c r="A19" s="57"/>
      <c r="B19" s="58"/>
      <c r="C19" s="58"/>
      <c r="D19" s="58"/>
      <c r="E19" s="129"/>
    </row>
    <row r="20" spans="1:5" ht="30" customHeight="1">
      <c r="A20" s="59"/>
      <c r="B20" s="60"/>
      <c r="C20" s="60"/>
      <c r="D20" s="60"/>
      <c r="E20" s="130"/>
    </row>
    <row r="21" spans="1:5" ht="30" customHeight="1">
      <c r="A21" s="59"/>
      <c r="B21" s="60"/>
      <c r="C21" s="60"/>
      <c r="D21" s="60"/>
      <c r="E21" s="130"/>
    </row>
    <row r="22" spans="1:5" s="138" customFormat="1" ht="30" customHeight="1" thickBot="1">
      <c r="A22" s="275"/>
      <c r="B22" s="276"/>
      <c r="C22" s="276" t="s">
        <v>1</v>
      </c>
      <c r="D22" s="276"/>
      <c r="E22" s="277">
        <f>E16+E18</f>
        <v>80000</v>
      </c>
    </row>
    <row r="24" ht="12.75">
      <c r="A24" s="64"/>
    </row>
    <row r="25" ht="12.75">
      <c r="A25" s="10"/>
    </row>
    <row r="27" ht="12.75">
      <c r="A27" s="10"/>
    </row>
  </sheetData>
  <sheetProtection/>
  <mergeCells count="3">
    <mergeCell ref="A5:E5"/>
    <mergeCell ref="B9:E9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4.00390625" style="3" customWidth="1"/>
    <col min="2" max="2" width="11.00390625" style="3" customWidth="1"/>
    <col min="3" max="3" width="11.8515625" style="3" customWidth="1"/>
    <col min="4" max="4" width="32.8515625" style="3" customWidth="1"/>
    <col min="5" max="5" width="22.421875" style="3" customWidth="1"/>
    <col min="6" max="16384" width="9.140625" style="3" customWidth="1"/>
  </cols>
  <sheetData>
    <row r="1" ht="26.25" customHeight="1"/>
    <row r="2" ht="18" customHeight="1">
      <c r="D2" s="3" t="s">
        <v>416</v>
      </c>
    </row>
    <row r="3" ht="12.75" customHeight="1">
      <c r="D3" s="3" t="s">
        <v>431</v>
      </c>
    </row>
    <row r="4" spans="1:5" ht="78" customHeight="1">
      <c r="A4" s="464" t="s">
        <v>92</v>
      </c>
      <c r="B4" s="464"/>
      <c r="C4" s="464"/>
      <c r="D4" s="464"/>
      <c r="E4" s="464"/>
    </row>
    <row r="5" spans="4:5" ht="19.5" customHeight="1">
      <c r="D5" s="54"/>
      <c r="E5" s="54"/>
    </row>
    <row r="6" ht="19.5" customHeight="1">
      <c r="E6" s="55"/>
    </row>
    <row r="7" spans="1:5" ht="19.5" customHeight="1">
      <c r="A7" s="24" t="s">
        <v>35</v>
      </c>
      <c r="B7" s="24" t="s">
        <v>0</v>
      </c>
      <c r="C7" s="24" t="s">
        <v>8</v>
      </c>
      <c r="D7" s="24" t="s">
        <v>87</v>
      </c>
      <c r="E7" s="24" t="s">
        <v>88</v>
      </c>
    </row>
    <row r="8" spans="1:5" ht="30" customHeight="1">
      <c r="A8" s="301">
        <v>1</v>
      </c>
      <c r="B8" s="302">
        <v>851</v>
      </c>
      <c r="C8" s="302"/>
      <c r="D8" s="302" t="s">
        <v>255</v>
      </c>
      <c r="E8" s="300">
        <f>E9</f>
        <v>1500</v>
      </c>
    </row>
    <row r="9" spans="1:5" ht="30" customHeight="1">
      <c r="A9" s="59"/>
      <c r="B9" s="60"/>
      <c r="C9" s="60">
        <v>85153</v>
      </c>
      <c r="D9" s="60" t="s">
        <v>256</v>
      </c>
      <c r="E9" s="130">
        <v>1500</v>
      </c>
    </row>
    <row r="10" spans="1:5" ht="30" customHeight="1">
      <c r="A10" s="59"/>
      <c r="B10" s="60"/>
      <c r="C10" s="60"/>
      <c r="D10" s="60"/>
      <c r="E10" s="60"/>
    </row>
    <row r="11" spans="1:5" ht="30" customHeight="1">
      <c r="A11" s="59"/>
      <c r="B11" s="60"/>
      <c r="C11" s="60"/>
      <c r="D11" s="60"/>
      <c r="E11" s="60"/>
    </row>
    <row r="12" spans="1:5" ht="30" customHeight="1">
      <c r="A12" s="57"/>
      <c r="B12" s="58"/>
      <c r="C12" s="58"/>
      <c r="D12" s="58"/>
      <c r="E12" s="58"/>
    </row>
    <row r="13" spans="1:5" ht="30" customHeight="1">
      <c r="A13" s="57"/>
      <c r="B13" s="58"/>
      <c r="C13" s="58"/>
      <c r="D13" s="58"/>
      <c r="E13" s="58"/>
    </row>
    <row r="14" spans="1:5" ht="30" customHeight="1">
      <c r="A14" s="57"/>
      <c r="B14" s="58"/>
      <c r="C14" s="58"/>
      <c r="D14" s="58"/>
      <c r="E14" s="58"/>
    </row>
    <row r="15" spans="1:5" ht="30" customHeight="1">
      <c r="A15" s="59"/>
      <c r="B15" s="60"/>
      <c r="C15" s="60"/>
      <c r="D15" s="60"/>
      <c r="E15" s="60"/>
    </row>
    <row r="16" spans="1:5" ht="30" customHeight="1">
      <c r="A16" s="59"/>
      <c r="B16" s="60"/>
      <c r="C16" s="60"/>
      <c r="D16" s="60"/>
      <c r="E16" s="60"/>
    </row>
    <row r="17" spans="1:5" ht="30" customHeight="1">
      <c r="A17" s="62"/>
      <c r="B17" s="63"/>
      <c r="C17" s="63"/>
      <c r="D17" s="63"/>
      <c r="E17" s="63"/>
    </row>
    <row r="19" ht="12.75">
      <c r="A19" s="64"/>
    </row>
    <row r="20" ht="12.75">
      <c r="A20" s="10"/>
    </row>
    <row r="22" ht="12.75">
      <c r="A22" s="10"/>
    </row>
  </sheetData>
  <sheetProtection/>
  <mergeCells count="1"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121" customWidth="1"/>
  </cols>
  <sheetData>
    <row r="1" spans="1:5" ht="12.75">
      <c r="A1" s="449" t="s">
        <v>446</v>
      </c>
      <c r="B1" s="449"/>
      <c r="C1" s="449"/>
      <c r="D1" s="449"/>
      <c r="E1" s="449"/>
    </row>
    <row r="2" ht="12.75">
      <c r="E2" s="351" t="s">
        <v>565</v>
      </c>
    </row>
    <row r="3" spans="1:5" ht="77.25" customHeight="1">
      <c r="A3" s="454" t="s">
        <v>572</v>
      </c>
      <c r="B3" s="454"/>
      <c r="C3" s="454"/>
      <c r="D3" s="454"/>
      <c r="E3" s="454"/>
    </row>
    <row r="4" spans="4:5" ht="19.5" customHeight="1">
      <c r="D4" s="3"/>
      <c r="E4" s="133"/>
    </row>
    <row r="5" spans="1:5" ht="19.5" customHeight="1">
      <c r="A5" s="455" t="s">
        <v>35</v>
      </c>
      <c r="B5" s="455" t="s">
        <v>0</v>
      </c>
      <c r="C5" s="455" t="s">
        <v>8</v>
      </c>
      <c r="D5" s="456" t="s">
        <v>98</v>
      </c>
      <c r="E5" s="474" t="s">
        <v>99</v>
      </c>
    </row>
    <row r="6" spans="1:5" ht="19.5" customHeight="1">
      <c r="A6" s="455"/>
      <c r="B6" s="455"/>
      <c r="C6" s="455"/>
      <c r="D6" s="456"/>
      <c r="E6" s="475"/>
    </row>
    <row r="7" spans="1:5" ht="19.5" customHeight="1">
      <c r="A7" s="455"/>
      <c r="B7" s="455"/>
      <c r="C7" s="455"/>
      <c r="D7" s="456"/>
      <c r="E7" s="476"/>
    </row>
    <row r="8" spans="1:5" ht="7.5" customHeight="1">
      <c r="A8" s="48">
        <v>1</v>
      </c>
      <c r="B8" s="48">
        <v>2</v>
      </c>
      <c r="C8" s="48">
        <v>3</v>
      </c>
      <c r="D8" s="48">
        <v>4</v>
      </c>
      <c r="E8" s="139">
        <v>5</v>
      </c>
    </row>
    <row r="9" spans="1:5" ht="30" customHeight="1">
      <c r="A9" s="68">
        <v>1</v>
      </c>
      <c r="B9" s="68">
        <v>801</v>
      </c>
      <c r="C9" s="68">
        <v>80104</v>
      </c>
      <c r="D9" s="357" t="s">
        <v>258</v>
      </c>
      <c r="E9" s="358">
        <v>621035</v>
      </c>
    </row>
    <row r="10" spans="1:5" ht="30.75" customHeight="1" hidden="1">
      <c r="A10" s="68">
        <v>2</v>
      </c>
      <c r="B10" s="68">
        <v>851</v>
      </c>
      <c r="C10" s="68">
        <v>85195</v>
      </c>
      <c r="D10" s="357" t="s">
        <v>259</v>
      </c>
      <c r="E10" s="358">
        <v>0</v>
      </c>
    </row>
    <row r="11" spans="1:5" ht="30.75" customHeight="1">
      <c r="A11" s="68">
        <v>2</v>
      </c>
      <c r="B11" s="68">
        <v>801</v>
      </c>
      <c r="C11" s="68">
        <v>80149</v>
      </c>
      <c r="D11" s="357" t="s">
        <v>258</v>
      </c>
      <c r="E11" s="358">
        <v>122050</v>
      </c>
    </row>
    <row r="12" spans="1:5" ht="30" customHeight="1">
      <c r="A12" s="68">
        <v>3</v>
      </c>
      <c r="B12" s="68">
        <v>921</v>
      </c>
      <c r="C12" s="68">
        <v>92116</v>
      </c>
      <c r="D12" s="68" t="s">
        <v>260</v>
      </c>
      <c r="E12" s="358">
        <v>396547</v>
      </c>
    </row>
    <row r="13" spans="1:5" s="3" customFormat="1" ht="30" customHeight="1">
      <c r="A13" s="471" t="s">
        <v>1</v>
      </c>
      <c r="B13" s="472"/>
      <c r="C13" s="472"/>
      <c r="D13" s="473"/>
      <c r="E13" s="170">
        <f>E9+E10+E12+E11</f>
        <v>1139632</v>
      </c>
    </row>
    <row r="15" ht="12.75">
      <c r="A15" s="10"/>
    </row>
  </sheetData>
  <sheetProtection/>
  <mergeCells count="8">
    <mergeCell ref="A1:E1"/>
    <mergeCell ref="A13:D13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Sylwia</cp:lastModifiedBy>
  <cp:lastPrinted>2019-11-15T08:50:19Z</cp:lastPrinted>
  <dcterms:created xsi:type="dcterms:W3CDTF">2009-10-15T10:17:39Z</dcterms:created>
  <dcterms:modified xsi:type="dcterms:W3CDTF">2022-11-14T08:00:18Z</dcterms:modified>
  <cp:category/>
  <cp:version/>
  <cp:contentType/>
  <cp:contentStatus/>
</cp:coreProperties>
</file>