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1" activeTab="1"/>
  </bookViews>
  <sheets>
    <sheet name="Zał. nr 1" sheetId="1" state="hidden" r:id="rId1"/>
    <sheet name="Zał. nr 2" sheetId="2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2'!$A$2:$F$101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<sst xmlns="http://schemas.openxmlformats.org/spreadsheetml/2006/main" count="1392" uniqueCount="594">
  <si>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</si>
  <si>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</si>
  <si>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</si>
  <si>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</si>
  <si>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</si>
  <si>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</si>
  <si>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</si>
  <si>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</si>
  <si>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</si>
  <si>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</si>
  <si>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</si>
  <si>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</si>
  <si>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</si>
  <si>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</si>
  <si>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</si>
  <si>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</si>
  <si>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</si>
  <si>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</si>
  <si>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</si>
  <si>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</si>
  <si>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</si>
  <si>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</si>
  <si>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</si>
  <si>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</si>
  <si>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</si>
  <si>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</si>
  <si>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</si>
  <si>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</si>
  <si>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</si>
  <si>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</si>
  <si>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</si>
  <si>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</si>
  <si>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</si>
  <si>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</si>
  <si>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</si>
  <si>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</si>
  <si>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</si>
  <si>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</si>
  <si>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</si>
  <si>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</si>
  <si>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</si>
  <si>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</si>
  <si>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</si>
  <si>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</si>
  <si>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</si>
  <si>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</si>
  <si>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</si>
  <si>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</si>
  <si>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</si>
  <si>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</si>
  <si>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</si>
  <si>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</si>
  <si>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</si>
  <si>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</si>
  <si>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</si>
  <si>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</si>
  <si>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</si>
  <si>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</si>
  <si>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</si>
  <si>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</si>
  <si>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</si>
  <si>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</si>
  <si>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</si>
  <si>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</si>
  <si>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</si>
  <si>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</si>
  <si>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</si>
  <si>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</si>
  <si>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</si>
  <si>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</si>
  <si>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</si>
  <si>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</si>
  <si>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</si>
  <si>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</si>
  <si>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</si>
  <si>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</si>
  <si>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</si>
  <si>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</si>
  <si>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</si>
  <si>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</si>
  <si>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</si>
  <si>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</si>
  <si>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</si>
  <si>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</si>
  <si>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</si>
  <si>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</si>
  <si>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</si>
  <si>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</si>
  <si>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</si>
  <si>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</si>
  <si>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</si>
  <si>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</si>
  <si>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</si>
  <si>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</si>
  <si>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</si>
  <si>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</si>
  <si>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</si>
  <si>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</si>
  <si>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</si>
  <si>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</si>
  <si>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</si>
  <si>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</si>
  <si>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</si>
  <si>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</si>
  <si>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</si>
  <si>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</si>
  <si>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</si>
  <si>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</si>
  <si>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</si>
  <si>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</si>
  <si>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</si>
  <si>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</si>
  <si>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</si>
  <si>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</si>
  <si>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</si>
  <si>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</si>
  <si>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</si>
  <si>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</si>
  <si>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</si>
  <si>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</si>
  <si>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</si>
  <si>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</si>
  <si>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</si>
  <si>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</si>
  <si>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</si>
  <si>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</si>
  <si>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</si>
  <si>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</si>
  <si>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</si>
  <si>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</si>
  <si>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</si>
  <si>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</si>
  <si>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</si>
  <si>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</si>
  <si>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</si>
  <si>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</si>
  <si>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</si>
  <si>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</si>
  <si>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</si>
  <si>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</si>
  <si>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</si>
  <si>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</si>
  <si>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</si>
  <si>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</si>
  <si>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</si>
  <si>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</si>
  <si>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</si>
  <si>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</si>
  <si>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</si>
  <si>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</si>
  <si>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</si>
  <si>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</si>
  <si>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</si>
  <si>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</si>
  <si>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</si>
  <si>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</si>
  <si>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</si>
  <si>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</si>
  <si>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</si>
  <si>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</si>
  <si>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</si>
  <si>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</si>
  <si>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</si>
  <si>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</si>
  <si>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</si>
  <si>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</si>
  <si>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</si>
  <si>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</si>
  <si>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</si>
  <si>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</si>
  <si>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</si>
  <si>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</si>
  <si>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</si>
  <si>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</si>
  <si>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</si>
  <si>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</si>
  <si>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</si>
  <si>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</si>
  <si>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</si>
  <si>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</si>
  <si>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</si>
  <si>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</si>
  <si>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</si>
  <si>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</si>
  <si>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</si>
  <si>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</si>
  <si>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</si>
  <si>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</si>
  <si>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</si>
  <si>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</si>
  <si>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</si>
  <si>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</si>
  <si>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</si>
  <si>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</si>
  <si>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</si>
  <si>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</si>
  <si>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</si>
  <si>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</si>
  <si>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</si>
  <si>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</si>
  <si>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</si>
  <si>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</si>
  <si>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</si>
  <si>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</si>
  <si>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</si>
  <si>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</si>
  <si>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</si>
  <si>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</si>
  <si>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</si>
  <si>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</si>
  <si>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</si>
  <si>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</si>
  <si>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</si>
  <si>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</si>
  <si>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</si>
  <si>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</si>
  <si>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</si>
  <si>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</si>
  <si>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</si>
  <si>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</si>
  <si>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</si>
  <si>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</si>
  <si>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</si>
  <si>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</si>
  <si>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</si>
  <si>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</si>
  <si>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</si>
  <si>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</si>
  <si>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</si>
  <si>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</si>
  <si>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</si>
  <si>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</si>
  <si>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</si>
  <si>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</si>
  <si>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</si>
  <si>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</si>
  <si>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</si>
  <si>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</si>
  <si>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</si>
  <si>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</si>
  <si>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</si>
  <si>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</si>
  <si>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</si>
  <si>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</si>
  <si>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</si>
  <si>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</si>
  <si>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</si>
  <si>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</si>
  <si>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</si>
  <si>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</si>
  <si>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</si>
  <si>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</si>
  <si>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</si>
  <si>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</si>
  <si>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</si>
  <si>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</si>
  <si>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</si>
  <si>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</si>
  <si>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</si>
  <si>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</si>
  <si>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</si>
  <si>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</si>
  <si>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</si>
  <si>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</si>
  <si>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</si>
  <si>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</si>
  <si>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</si>
  <si>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</si>
  <si>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</si>
  <si>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</si>
  <si>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</si>
  <si>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</si>
  <si>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</si>
  <si>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</si>
  <si>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</si>
  <si>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</si>
  <si>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</si>
  <si>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</si>
  <si>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</si>
  <si>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</si>
  <si>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</si>
  <si>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</si>
  <si>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</si>
  <si>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</si>
  <si>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</si>
  <si>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</si>
  <si>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</si>
  <si>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</si>
  <si>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</si>
  <si>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</si>
  <si>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</si>
  <si>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</si>
  <si>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</si>
  <si>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</si>
  <si>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</si>
  <si>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</si>
  <si>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</si>
  <si>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</si>
  <si>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</si>
  <si>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</si>
  <si>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</si>
  <si>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</si>
  <si>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</si>
  <si>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</si>
  <si>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</si>
  <si>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</si>
  <si>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</si>
  <si>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</si>
  <si>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</si>
  <si>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</si>
  <si>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</si>
  <si>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</si>
  <si>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</si>
  <si>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</si>
  <si>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</si>
  <si>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</si>
  <si>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</si>
  <si>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</si>
  <si>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</si>
  <si>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</si>
  <si>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</si>
  <si>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</si>
  <si>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</si>
  <si>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</si>
  <si>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</si>
  <si>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</si>
  <si>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</si>
  <si>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</si>
  <si>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</si>
  <si>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</si>
  <si>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</si>
  <si>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</si>
  <si>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</si>
  <si>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</si>
  <si>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</si>
  <si>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</si>
  <si>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</si>
  <si>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</si>
  <si>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</si>
  <si>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</si>
  <si>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</si>
  <si>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</si>
  <si>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</si>
  <si>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</si>
  <si>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</si>
  <si>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</si>
  <si>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</si>
  <si>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</si>
  <si>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</si>
  <si>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</si>
  <si>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</si>
  <si>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</si>
  <si>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</si>
  <si>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</si>
  <si>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</si>
  <si>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</si>
  <si>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</si>
  <si>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</si>
  <si>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</si>
  <si>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</si>
  <si>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</si>
  <si>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</si>
  <si>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</si>
  <si>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</si>
  <si>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</si>
  <si>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</si>
  <si>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</si>
  <si>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</si>
  <si>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</si>
  <si>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</si>
  <si>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</si>
  <si>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</si>
  <si>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</si>
  <si>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</si>
  <si>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</si>
  <si>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</si>
  <si>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</si>
  <si>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</si>
  <si>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</si>
  <si>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</si>
  <si>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</si>
  <si>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</si>
  <si>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</si>
  <si>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</si>
  <si>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</si>
  <si>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</si>
  <si>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</si>
  <si>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</si>
  <si>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</si>
  <si>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</si>
  <si>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</si>
  <si>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</si>
  <si>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</si>
  <si>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</si>
  <si>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</si>
  <si>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</si>
  <si>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</si>
  <si>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</si>
  <si>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</si>
  <si>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</si>
  <si>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</si>
  <si>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</si>
  <si>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</si>
  <si>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</si>
  <si>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</si>
  <si>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</si>
  <si>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</si>
  <si>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</si>
  <si>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</si>
  <si>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</si>
  <si>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</si>
  <si>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</si>
  <si>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</si>
  <si>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</si>
  <si>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</si>
  <si>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</si>
  <si>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</si>
  <si>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</si>
  <si>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</si>
  <si>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</si>
  <si>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</si>
  <si>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</si>
  <si>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</si>
  <si>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</si>
  <si>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</si>
  <si>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</si>
  <si>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</si>
  <si>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</si>
  <si>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</si>
  <si>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</si>
  <si>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</si>
  <si>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</si>
  <si>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</si>
  <si>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</si>
  <si>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</si>
  <si>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</si>
  <si>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</si>
  <si>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</si>
  <si>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</si>
  <si>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</si>
  <si>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</si>
  <si>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</si>
  <si>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</si>
  <si>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</si>
  <si>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</si>
  <si>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</si>
  <si>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</si>
  <si>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</si>
  <si>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</si>
  <si>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</si>
  <si>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</si>
  <si>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</si>
  <si>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</si>
  <si>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</si>
  <si>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</si>
  <si>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</si>
  <si>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</si>
  <si>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</si>
  <si>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</si>
  <si>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</si>
  <si>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</si>
  <si>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</si>
  <si>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</si>
  <si>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</si>
  <si>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</si>
  <si>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</si>
  <si>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</si>
  <si>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</si>
  <si>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</si>
  <si>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</si>
  <si>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</si>
  <si>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</si>
  <si>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</si>
  <si>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</si>
  <si>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</si>
  <si>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</si>
  <si>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</si>
  <si>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</si>
  <si>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</si>
  <si>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</si>
  <si>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</si>
  <si>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</si>
  <si>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</si>
  <si>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</si>
  <si>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</si>
  <si>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</si>
  <si>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</si>
  <si>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</si>
  <si>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</si>
  <si>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</si>
  <si>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</si>
  <si>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</si>
  <si>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</si>
  <si>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</si>
  <si>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</si>
  <si>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</si>
  <si>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</si>
  <si>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</si>
  <si>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</si>
  <si>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</si>
  <si>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</si>
  <si>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</si>
  <si>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</si>
  <si>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</si>
  <si>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</si>
  <si>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</si>
  <si>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</si>
  <si>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</si>
  <si>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</si>
  <si>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</si>
  <si>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</si>
  <si>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</si>
  <si>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</si>
  <si>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</si>
  <si>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</si>
  <si>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</si>
  <si>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</si>
  <si>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</si>
  <si>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</si>
  <si>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</si>
  <si>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</si>
  <si>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</si>
  <si>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</si>
  <si>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</si>
  <si>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</si>
  <si>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</si>
  <si>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</si>
  <si>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</si>
  <si>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</si>
  <si>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</si>
  <si>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</si>
  <si>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</si>
  <si>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</si>
  <si>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</si>
  <si>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</si>
  <si>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</si>
  <si>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</si>
  <si>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</si>
  <si>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</si>
  <si>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</si>
  <si>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85513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</si>
  <si>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</si>
  <si>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</si>
  <si>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</si>
  <si>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</si>
  <si>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</si>
  <si>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</si>
  <si>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</si>
  <si>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</si>
  <si>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</si>
  <si>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</si>
  <si>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</si>
  <si>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</si>
  <si>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</si>
  <si>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</si>
  <si>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</si>
  <si>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</si>
  <si>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</si>
  <si>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</si>
  <si>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</si>
  <si>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</si>
  <si>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</si>
  <si>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</si>
  <si>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</si>
  <si>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</si>
  <si>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</si>
  <si>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</si>
  <si>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</si>
  <si>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</si>
  <si>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</si>
  <si>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dochody na 2021 rok</t>
  </si>
  <si>
    <t>Wpływy z różnych rozliczeń/zwrotów z lat ubiegłych</t>
  </si>
  <si>
    <t>90005</t>
  </si>
  <si>
    <t>Ochrona powietrza atmosferycznego i klimatu</t>
  </si>
  <si>
    <t/>
  </si>
  <si>
    <t>Rady gmin (miast i miast na prawach powiatu)</t>
  </si>
  <si>
    <t>Urzędy gmin (miast i miast na prawach powiatu)</t>
  </si>
  <si>
    <t>Obsługa papierów wartościowych, kredytów i pożyczek oraz innych zobowiązań jednostek samorządu terytorialnego zaliczanych do tytułu dłużnego – kredyty i pożyczki</t>
  </si>
  <si>
    <t>80107</t>
  </si>
  <si>
    <t>Składki na ubezpieczenie zdrowotne opłacane za osoby pobierające niektóre świadczenia z pomocy społecznej oraz za osoby uczestniczące w zajęciach w centrum integracji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</si>
  <si>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</si>
  <si>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</si>
  <si>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Gospodarowanie mieszkaniowym zasobem gminy</t>
  </si>
  <si>
    <t xml:space="preserve">   na rok 2023</t>
  </si>
  <si>
    <t>Planowane wydatki na 2023 rok</t>
  </si>
  <si>
    <t>WYTWARZANIE I ZAOPATRYWANIE W ENERGIĘ ELEKTRYCZNĄ, GAZ I WODĘ</t>
  </si>
  <si>
    <t>Dostarczanie wody</t>
  </si>
  <si>
    <t>Zadania z zakresu geodezji i kartografii</t>
  </si>
  <si>
    <t>Karta Dużej Rodziny</t>
  </si>
  <si>
    <t>Działalność placówek opiekuńczo-wychowawczych</t>
  </si>
  <si>
    <t>Gospodarka ściekowa i ochrona wód</t>
  </si>
  <si>
    <t>Zabezpieczenie potrzeb Sił Zbrojnych realizowanych przez przedsiębiorców</t>
  </si>
  <si>
    <t>01044</t>
  </si>
  <si>
    <t>Infrastruktura sanitacyjna wsi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</si>
</sst>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;\-#,##0.00"/>
    <numFmt numFmtId="172" formatCode="#,##0.00_ ;\-#,##0.00\ 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73" fillId="34" borderId="30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left" vertical="center" wrapText="1"/>
    </xf>
    <xf numFmtId="171" fontId="73" fillId="34" borderId="31" xfId="0" applyNumberFormat="1" applyFont="1" applyFill="1" applyBorder="1" applyAlignment="1">
      <alignment horizontal="right" vertical="center" wrapText="1"/>
    </xf>
    <xf numFmtId="171" fontId="73" fillId="34" borderId="30" xfId="0" applyNumberFormat="1" applyFont="1" applyFill="1" applyBorder="1" applyAlignment="1">
      <alignment horizontal="right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left" vertical="center" wrapText="1"/>
    </xf>
    <xf numFmtId="171" fontId="74" fillId="34" borderId="31" xfId="0" applyNumberFormat="1" applyFont="1" applyFill="1" applyBorder="1" applyAlignment="1">
      <alignment horizontal="right" vertical="center" wrapText="1"/>
    </xf>
    <xf numFmtId="171" fontId="74" fillId="34" borderId="30" xfId="0" applyNumberFormat="1" applyFont="1" applyFill="1" applyBorder="1" applyAlignment="1">
      <alignment horizontal="right" vertical="center" wrapText="1"/>
    </xf>
    <xf numFmtId="171" fontId="73" fillId="34" borderId="32" xfId="0" applyNumberFormat="1" applyFont="1" applyFill="1" applyBorder="1" applyAlignment="1">
      <alignment horizontal="right" vertical="center" wrapText="1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42" xfId="52" applyFont="1" applyBorder="1" applyAlignment="1">
      <alignment horizontal="center"/>
      <protection/>
    </xf>
    <xf numFmtId="0" fontId="9" fillId="0" borderId="43" xfId="52" applyFont="1" applyBorder="1" applyAlignment="1">
      <alignment horizontal="center"/>
      <protection/>
    </xf>
    <xf numFmtId="0" fontId="9" fillId="0" borderId="44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5" xfId="52" applyFont="1" applyBorder="1" applyAlignment="1">
      <alignment horizontal="left" wrapText="1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9" fillId="0" borderId="3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3" xfId="52" applyFont="1" applyBorder="1" applyAlignment="1">
      <alignment horizontal="left"/>
      <protection/>
    </xf>
    <xf numFmtId="0" fontId="9" fillId="0" borderId="48" xfId="52" applyFont="1" applyBorder="1" applyAlignment="1">
      <alignment horizontal="left"/>
      <protection/>
    </xf>
    <xf numFmtId="0" fontId="9" fillId="0" borderId="49" xfId="52" applyFont="1" applyBorder="1" applyAlignment="1">
      <alignment horizontal="left"/>
      <protection/>
    </xf>
    <xf numFmtId="0" fontId="9" fillId="0" borderId="50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3" xfId="52" applyFont="1" applyBorder="1" applyAlignment="1">
      <alignment horizontal="center"/>
      <protection/>
    </xf>
    <xf numFmtId="0" fontId="7" fillId="0" borderId="54" xfId="52" applyFont="1" applyBorder="1" applyAlignment="1">
      <alignment horizontal="center"/>
      <protection/>
    </xf>
    <xf numFmtId="0" fontId="7" fillId="0" borderId="55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9" fontId="74" fillId="34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0" customWidth="1"/>
    <col min="4" max="4" width="10.421875" style="120" customWidth="1"/>
    <col min="5" max="5" width="9.28125" style="120" customWidth="1"/>
    <col min="6" max="6" width="13.421875" style="120" customWidth="1"/>
    <col min="7" max="7" width="11.140625" style="120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22" t="s">
        <v>32</v>
      </c>
      <c r="H1" s="422"/>
      <c r="I1" s="422"/>
    </row>
    <row r="2" spans="1:9" ht="18">
      <c r="A2"/>
      <c r="B2" s="12"/>
      <c r="C2"/>
      <c r="D2"/>
      <c r="H2" s="120"/>
      <c r="I2" s="321" t="s">
        <v>558</v>
      </c>
    </row>
    <row r="3" spans="1:9" ht="9.75" customHeight="1">
      <c r="A3"/>
      <c r="B3" s="12"/>
      <c r="C3"/>
      <c r="D3"/>
      <c r="H3" s="120"/>
      <c r="I3" s="120"/>
    </row>
    <row r="4" spans="1:9" ht="12.75">
      <c r="A4"/>
      <c r="C4" s="1" t="s">
        <v>33</v>
      </c>
      <c r="D4"/>
      <c r="H4" s="120"/>
      <c r="I4" s="120"/>
    </row>
    <row r="5" spans="1:9" s="13" customFormat="1" ht="15" customHeight="1">
      <c r="A5" s="420" t="s">
        <v>0</v>
      </c>
      <c r="B5" s="420" t="s">
        <v>27</v>
      </c>
      <c r="C5" s="425" t="s">
        <v>570</v>
      </c>
      <c r="D5" s="425"/>
      <c r="E5" s="425"/>
      <c r="F5" s="425"/>
      <c r="G5" s="425"/>
      <c r="H5" s="425"/>
      <c r="I5" s="426"/>
    </row>
    <row r="6" spans="1:9" s="13" customFormat="1" ht="12.75" customHeight="1" hidden="1">
      <c r="A6" s="421"/>
      <c r="B6" s="421"/>
      <c r="C6" s="427" t="s">
        <v>1</v>
      </c>
      <c r="D6" s="430" t="s">
        <v>372</v>
      </c>
      <c r="E6" s="430"/>
      <c r="F6" s="430"/>
      <c r="G6" s="430"/>
      <c r="H6" s="430"/>
      <c r="I6" s="431"/>
    </row>
    <row r="7" spans="1:9" s="13" customFormat="1" ht="15" customHeight="1">
      <c r="A7" s="14"/>
      <c r="B7" s="14"/>
      <c r="C7" s="428"/>
      <c r="D7" s="432" t="s">
        <v>3</v>
      </c>
      <c r="E7" s="416" t="s">
        <v>11</v>
      </c>
      <c r="F7" s="417"/>
      <c r="G7" s="418" t="s">
        <v>9</v>
      </c>
      <c r="H7" s="416" t="s">
        <v>11</v>
      </c>
      <c r="I7" s="417"/>
    </row>
    <row r="8" spans="1:9" s="13" customFormat="1" ht="98.25" customHeight="1">
      <c r="A8" s="14"/>
      <c r="B8" s="15"/>
      <c r="C8" s="429"/>
      <c r="D8" s="433"/>
      <c r="E8" s="184" t="s">
        <v>4</v>
      </c>
      <c r="F8" s="196" t="s">
        <v>5</v>
      </c>
      <c r="G8" s="419"/>
      <c r="H8" s="183" t="s">
        <v>4</v>
      </c>
      <c r="I8" s="196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</row>
    <row r="10" spans="1:9" s="17" customFormat="1" ht="18" customHeight="1">
      <c r="A10" s="359" t="s">
        <v>228</v>
      </c>
      <c r="B10" s="365" t="s">
        <v>230</v>
      </c>
      <c r="C10" s="369">
        <v>242000</v>
      </c>
      <c r="D10" s="370">
        <f>C10-G10</f>
        <v>2000</v>
      </c>
      <c r="E10" s="369">
        <f>E12+E13+E14+E17</f>
        <v>0</v>
      </c>
      <c r="F10" s="369">
        <f>F12+F13+F14+F17</f>
        <v>0</v>
      </c>
      <c r="G10" s="369">
        <v>240000</v>
      </c>
      <c r="H10" s="369">
        <f>H12+H13+H14+H17</f>
        <v>0</v>
      </c>
      <c r="I10" s="369">
        <f>I12+I13+I14+I17</f>
        <v>0</v>
      </c>
    </row>
    <row r="11" spans="1:9" s="405" customFormat="1" ht="25.5" customHeight="1">
      <c r="A11" s="404"/>
      <c r="B11" s="113" t="s">
        <v>552</v>
      </c>
      <c r="C11" s="375">
        <v>240000</v>
      </c>
      <c r="D11" s="375">
        <v>0</v>
      </c>
      <c r="E11" s="375">
        <v>0</v>
      </c>
      <c r="F11" s="375">
        <v>0</v>
      </c>
      <c r="G11" s="375">
        <v>240000</v>
      </c>
      <c r="H11" s="375">
        <v>0</v>
      </c>
      <c r="I11" s="375">
        <v>0</v>
      </c>
    </row>
    <row r="12" spans="1:9" s="11" customFormat="1" ht="52.5" customHeight="1">
      <c r="A12" s="356"/>
      <c r="B12" s="315" t="s">
        <v>469</v>
      </c>
      <c r="C12" s="371">
        <f>D12+G12</f>
        <v>2000</v>
      </c>
      <c r="D12" s="371">
        <v>2000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</row>
    <row r="13" spans="1:9" ht="45" customHeight="1" hidden="1">
      <c r="A13" s="356"/>
      <c r="B13" s="315" t="s">
        <v>229</v>
      </c>
      <c r="C13" s="371">
        <f>D13+G13</f>
        <v>0</v>
      </c>
      <c r="D13" s="371">
        <v>0</v>
      </c>
      <c r="E13" s="371">
        <v>0</v>
      </c>
      <c r="F13" s="371">
        <v>0</v>
      </c>
      <c r="G13" s="372">
        <v>0</v>
      </c>
      <c r="H13" s="371">
        <v>0</v>
      </c>
      <c r="I13" s="371">
        <v>0</v>
      </c>
    </row>
    <row r="14" spans="1:9" ht="51" customHeight="1" hidden="1">
      <c r="A14" s="356"/>
      <c r="B14" s="315" t="s">
        <v>525</v>
      </c>
      <c r="C14" s="371">
        <f>D14+G14</f>
        <v>0</v>
      </c>
      <c r="D14" s="371">
        <v>0</v>
      </c>
      <c r="E14" s="371">
        <v>0</v>
      </c>
      <c r="F14" s="371">
        <v>0</v>
      </c>
      <c r="G14" s="372">
        <v>0</v>
      </c>
      <c r="H14" s="371">
        <v>0</v>
      </c>
      <c r="I14" s="373">
        <v>0</v>
      </c>
    </row>
    <row r="15" spans="1:9" s="11" customFormat="1" ht="57.75" customHeight="1" hidden="1">
      <c r="A15" s="356"/>
      <c r="B15" s="315" t="s">
        <v>463</v>
      </c>
      <c r="C15" s="371">
        <f>D15+G15</f>
        <v>0</v>
      </c>
      <c r="D15" s="371">
        <v>0</v>
      </c>
      <c r="E15" s="371">
        <v>0</v>
      </c>
      <c r="F15" s="371">
        <v>0</v>
      </c>
      <c r="G15" s="371">
        <f>H15+I15</f>
        <v>0</v>
      </c>
      <c r="H15" s="371">
        <v>0</v>
      </c>
      <c r="I15" s="371">
        <v>0</v>
      </c>
    </row>
    <row r="16" spans="1:9" s="11" customFormat="1" ht="54" customHeight="1" hidden="1">
      <c r="A16" s="356"/>
      <c r="B16" s="315" t="s">
        <v>463</v>
      </c>
      <c r="C16" s="371">
        <f>D16+G16</f>
        <v>0</v>
      </c>
      <c r="D16" s="37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0</v>
      </c>
    </row>
    <row r="17" spans="1:9" s="11" customFormat="1" ht="38.25" hidden="1">
      <c r="A17" s="356"/>
      <c r="B17" s="315" t="s">
        <v>229</v>
      </c>
      <c r="C17" s="371">
        <v>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</row>
    <row r="18" spans="1:9" ht="16.5" customHeight="1">
      <c r="A18" s="364" t="s">
        <v>231</v>
      </c>
      <c r="B18" s="124" t="s">
        <v>232</v>
      </c>
      <c r="C18" s="369">
        <f>C19+C20+C21+C24</f>
        <v>250676</v>
      </c>
      <c r="D18" s="370">
        <f>C18-G18</f>
        <v>250676</v>
      </c>
      <c r="E18" s="369">
        <f>E19+E20+E21</f>
        <v>0</v>
      </c>
      <c r="F18" s="369">
        <f>F19+F20+F21</f>
        <v>0</v>
      </c>
      <c r="G18" s="369">
        <f>G24</f>
        <v>0</v>
      </c>
      <c r="H18" s="369">
        <f>H24</f>
        <v>0</v>
      </c>
      <c r="I18" s="369">
        <f>I19+I20+I21</f>
        <v>0</v>
      </c>
    </row>
    <row r="19" spans="1:9" s="1" customFormat="1" ht="16.5" customHeight="1">
      <c r="A19" s="356"/>
      <c r="B19" s="315" t="s">
        <v>489</v>
      </c>
      <c r="C19" s="371">
        <f>D19+G19</f>
        <v>32113</v>
      </c>
      <c r="D19" s="371">
        <v>32113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</row>
    <row r="20" spans="1:9" ht="54" customHeight="1">
      <c r="A20" s="356"/>
      <c r="B20" s="315" t="s">
        <v>469</v>
      </c>
      <c r="C20" s="371">
        <v>218563</v>
      </c>
      <c r="D20" s="371">
        <v>218563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</row>
    <row r="21" spans="1:9" ht="18" customHeight="1" hidden="1">
      <c r="A21" s="356"/>
      <c r="B21" s="315" t="s">
        <v>233</v>
      </c>
      <c r="C21" s="371">
        <f>D21+G21</f>
        <v>0</v>
      </c>
      <c r="D21" s="371">
        <v>0</v>
      </c>
      <c r="E21" s="371">
        <v>0</v>
      </c>
      <c r="F21" s="371">
        <v>0</v>
      </c>
      <c r="G21" s="371">
        <v>0</v>
      </c>
      <c r="H21" s="371"/>
      <c r="I21" s="371">
        <v>0</v>
      </c>
    </row>
    <row r="22" spans="1:9" ht="18" customHeight="1" hidden="1">
      <c r="A22" s="360" t="s">
        <v>304</v>
      </c>
      <c r="B22" s="193" t="s">
        <v>305</v>
      </c>
      <c r="C22" s="369">
        <f>C23</f>
        <v>0</v>
      </c>
      <c r="D22" s="370">
        <f>D23</f>
        <v>0</v>
      </c>
      <c r="E22" s="369">
        <v>0</v>
      </c>
      <c r="F22" s="369">
        <f>F23+F25+F26</f>
        <v>0</v>
      </c>
      <c r="G22" s="369">
        <f>G23+G25+G26</f>
        <v>0</v>
      </c>
      <c r="H22" s="369">
        <f>H23+H25+H26</f>
        <v>0</v>
      </c>
      <c r="I22" s="369">
        <f>I23+I25+I26</f>
        <v>0</v>
      </c>
    </row>
    <row r="23" spans="1:9" ht="39.75" customHeight="1" hidden="1">
      <c r="A23" s="356"/>
      <c r="B23" s="315" t="s">
        <v>470</v>
      </c>
      <c r="C23" s="371">
        <f>D23+G23</f>
        <v>0</v>
      </c>
      <c r="D23" s="371">
        <v>0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</row>
    <row r="24" spans="1:9" ht="39.75" customHeight="1" hidden="1">
      <c r="A24" s="356"/>
      <c r="B24" s="315" t="s">
        <v>502</v>
      </c>
      <c r="C24" s="371"/>
      <c r="D24" s="371">
        <v>0</v>
      </c>
      <c r="E24" s="371">
        <v>0</v>
      </c>
      <c r="F24" s="371">
        <v>0</v>
      </c>
      <c r="G24" s="371"/>
      <c r="H24" s="371"/>
      <c r="I24" s="371">
        <v>0</v>
      </c>
    </row>
    <row r="25" spans="1:9" ht="17.25" customHeight="1">
      <c r="A25" s="364" t="s">
        <v>234</v>
      </c>
      <c r="B25" s="325" t="s">
        <v>235</v>
      </c>
      <c r="C25" s="369">
        <f>C26+C27+C28</f>
        <v>91648</v>
      </c>
      <c r="D25" s="370">
        <f>C25-G25</f>
        <v>91648</v>
      </c>
      <c r="E25" s="369">
        <f>E26+E27+E28</f>
        <v>91648</v>
      </c>
      <c r="F25" s="369">
        <f>F26+F27+F28</f>
        <v>0</v>
      </c>
      <c r="G25" s="369">
        <f>G26+G27+G28</f>
        <v>0</v>
      </c>
      <c r="H25" s="369">
        <f>H26+H27+H28</f>
        <v>0</v>
      </c>
      <c r="I25" s="369">
        <f>I26+I27+I28</f>
        <v>0</v>
      </c>
    </row>
    <row r="26" spans="1:9" ht="14.25" customHeight="1" hidden="1">
      <c r="A26" s="356"/>
      <c r="B26" s="314" t="s">
        <v>237</v>
      </c>
      <c r="C26" s="371">
        <f>D26+G26</f>
        <v>0</v>
      </c>
      <c r="D26" s="371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</row>
    <row r="27" spans="1:9" s="1" customFormat="1" ht="51.75" customHeight="1">
      <c r="A27" s="356"/>
      <c r="B27" s="312" t="s">
        <v>546</v>
      </c>
      <c r="C27" s="371">
        <v>91648</v>
      </c>
      <c r="D27" s="371">
        <v>91648</v>
      </c>
      <c r="E27" s="371">
        <v>91648</v>
      </c>
      <c r="F27" s="371">
        <v>0</v>
      </c>
      <c r="G27" s="371">
        <v>0</v>
      </c>
      <c r="H27" s="371">
        <v>0</v>
      </c>
      <c r="I27" s="371">
        <v>0</v>
      </c>
    </row>
    <row r="28" spans="1:9" ht="14.25" customHeight="1" hidden="1">
      <c r="A28" s="356"/>
      <c r="B28" s="314" t="s">
        <v>237</v>
      </c>
      <c r="C28" s="371">
        <v>0</v>
      </c>
      <c r="D28" s="371">
        <v>0</v>
      </c>
      <c r="E28" s="371">
        <v>0</v>
      </c>
      <c r="F28" s="371">
        <v>0</v>
      </c>
      <c r="G28" s="371">
        <v>0</v>
      </c>
      <c r="H28" s="371">
        <v>0</v>
      </c>
      <c r="I28" s="371">
        <v>0</v>
      </c>
    </row>
    <row r="29" spans="1:9" ht="29.25" customHeight="1">
      <c r="A29" s="366" t="s">
        <v>238</v>
      </c>
      <c r="B29" s="367" t="s">
        <v>373</v>
      </c>
      <c r="C29" s="369">
        <f>C30</f>
        <v>1346</v>
      </c>
      <c r="D29" s="374">
        <f>C29-G29</f>
        <v>1346</v>
      </c>
      <c r="E29" s="369">
        <f>E30</f>
        <v>1346</v>
      </c>
      <c r="F29" s="369">
        <f>F30</f>
        <v>0</v>
      </c>
      <c r="G29" s="369">
        <f>G30</f>
        <v>0</v>
      </c>
      <c r="H29" s="369">
        <f>H30</f>
        <v>0</v>
      </c>
      <c r="I29" s="369">
        <f>I30</f>
        <v>0</v>
      </c>
    </row>
    <row r="30" spans="1:9" s="122" customFormat="1" ht="51.75" customHeight="1">
      <c r="A30" s="356"/>
      <c r="B30" s="312" t="s">
        <v>546</v>
      </c>
      <c r="C30" s="371">
        <v>1346</v>
      </c>
      <c r="D30" s="371">
        <v>1346</v>
      </c>
      <c r="E30" s="371">
        <v>1346</v>
      </c>
      <c r="F30" s="371">
        <v>0</v>
      </c>
      <c r="G30" s="371">
        <v>0</v>
      </c>
      <c r="H30" s="371">
        <v>0</v>
      </c>
      <c r="I30" s="371">
        <v>0</v>
      </c>
    </row>
    <row r="31" spans="1:9" ht="15.75" customHeight="1" hidden="1">
      <c r="A31" s="360" t="s">
        <v>458</v>
      </c>
      <c r="B31" s="316" t="s">
        <v>457</v>
      </c>
      <c r="C31" s="369">
        <f>C32</f>
        <v>0</v>
      </c>
      <c r="D31" s="369">
        <f>D32</f>
        <v>0</v>
      </c>
      <c r="E31" s="370">
        <f>E32+E39+E40</f>
        <v>0</v>
      </c>
      <c r="F31" s="370">
        <f>F32+F39+F40</f>
        <v>0</v>
      </c>
      <c r="G31" s="370">
        <f>G32+G39+G40</f>
        <v>0</v>
      </c>
      <c r="H31" s="370">
        <f>H32+H39+H40</f>
        <v>0</v>
      </c>
      <c r="I31" s="370">
        <f>I32+I39+I40</f>
        <v>0</v>
      </c>
    </row>
    <row r="32" spans="1:9" s="1" customFormat="1" ht="45" customHeight="1" hidden="1">
      <c r="A32" s="356"/>
      <c r="B32" s="315" t="s">
        <v>236</v>
      </c>
      <c r="C32" s="371">
        <f>D32+G32</f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</row>
    <row r="33" spans="1:9" s="1" customFormat="1" ht="27" customHeight="1" hidden="1">
      <c r="A33" s="361" t="s">
        <v>240</v>
      </c>
      <c r="B33" s="317" t="s">
        <v>316</v>
      </c>
      <c r="C33" s="369">
        <f>C34</f>
        <v>0</v>
      </c>
      <c r="D33" s="374">
        <f>C33-G33</f>
        <v>0</v>
      </c>
      <c r="E33" s="369">
        <f>E34</f>
        <v>0</v>
      </c>
      <c r="F33" s="369">
        <f>F34</f>
        <v>0</v>
      </c>
      <c r="G33" s="369">
        <f>G34</f>
        <v>0</v>
      </c>
      <c r="H33" s="369">
        <f>H34</f>
        <v>0</v>
      </c>
      <c r="I33" s="369">
        <f>I34</f>
        <v>0</v>
      </c>
    </row>
    <row r="34" spans="1:9" s="1" customFormat="1" ht="45" customHeight="1" hidden="1">
      <c r="A34" s="356"/>
      <c r="B34" s="315" t="s">
        <v>236</v>
      </c>
      <c r="C34" s="375">
        <v>0</v>
      </c>
      <c r="D34" s="371"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</row>
    <row r="35" spans="1:9" s="1" customFormat="1" ht="39" customHeight="1" hidden="1">
      <c r="A35" s="364" t="s">
        <v>240</v>
      </c>
      <c r="B35" s="112" t="s">
        <v>316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</row>
    <row r="36" spans="1:9" s="1" customFormat="1" ht="52.5" customHeight="1" hidden="1">
      <c r="A36" s="356"/>
      <c r="B36" s="312" t="s">
        <v>551</v>
      </c>
      <c r="C36" s="375">
        <v>0</v>
      </c>
      <c r="D36" s="371">
        <v>0</v>
      </c>
      <c r="E36" s="371">
        <v>0</v>
      </c>
      <c r="F36" s="371">
        <v>0</v>
      </c>
      <c r="G36" s="371">
        <v>0</v>
      </c>
      <c r="H36" s="371">
        <v>0</v>
      </c>
      <c r="I36" s="371">
        <v>0</v>
      </c>
    </row>
    <row r="37" spans="1:9" s="1" customFormat="1" ht="41.25" customHeight="1" hidden="1">
      <c r="A37" s="356"/>
      <c r="B37" s="312" t="s">
        <v>552</v>
      </c>
      <c r="C37" s="375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</row>
    <row r="38" spans="1:9" s="1" customFormat="1" ht="45" customHeight="1" hidden="1">
      <c r="A38" s="356"/>
      <c r="B38" s="312" t="s">
        <v>553</v>
      </c>
      <c r="C38" s="375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</row>
    <row r="39" spans="1:9" ht="42.75" customHeight="1">
      <c r="A39" s="364" t="s">
        <v>241</v>
      </c>
      <c r="B39" s="327" t="s">
        <v>254</v>
      </c>
      <c r="C39" s="369">
        <f>C40+C41+C42+C43+C44+C45+C46+C47+C48+C49+C50+C51+C52+C53+C54</f>
        <v>16038168</v>
      </c>
      <c r="D39" s="369">
        <f aca="true" t="shared" si="0" ref="D39:I39">D40+D41+D42+D43+D44+D45+D46+D47+D48+D49+D50+D51+D52+D53+D54</f>
        <v>16038168</v>
      </c>
      <c r="E39" s="369">
        <f t="shared" si="0"/>
        <v>0</v>
      </c>
      <c r="F39" s="369">
        <f t="shared" si="0"/>
        <v>0</v>
      </c>
      <c r="G39" s="369">
        <f t="shared" si="0"/>
        <v>0</v>
      </c>
      <c r="H39" s="369">
        <f t="shared" si="0"/>
        <v>0</v>
      </c>
      <c r="I39" s="369">
        <f t="shared" si="0"/>
        <v>0</v>
      </c>
    </row>
    <row r="40" spans="1:9" s="1" customFormat="1" ht="15" customHeight="1">
      <c r="A40" s="362"/>
      <c r="B40" s="312" t="s">
        <v>471</v>
      </c>
      <c r="C40" s="371">
        <v>4674950</v>
      </c>
      <c r="D40" s="375">
        <v>4674950</v>
      </c>
      <c r="E40" s="371">
        <v>0</v>
      </c>
      <c r="F40" s="371">
        <v>0</v>
      </c>
      <c r="G40" s="371">
        <v>0</v>
      </c>
      <c r="H40" s="371">
        <v>0</v>
      </c>
      <c r="I40" s="371">
        <v>0</v>
      </c>
    </row>
    <row r="41" spans="1:9" s="6" customFormat="1" ht="17.25" customHeight="1">
      <c r="A41" s="362"/>
      <c r="B41" s="312" t="s">
        <v>472</v>
      </c>
      <c r="C41" s="371">
        <f>D41+G41</f>
        <v>400000</v>
      </c>
      <c r="D41" s="371">
        <v>400000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</row>
    <row r="42" spans="1:9" s="6" customFormat="1" ht="17.25" customHeight="1">
      <c r="A42" s="356"/>
      <c r="B42" s="314" t="s">
        <v>473</v>
      </c>
      <c r="C42" s="371">
        <v>8613254</v>
      </c>
      <c r="D42" s="371">
        <v>8613254</v>
      </c>
      <c r="E42" s="371">
        <v>0</v>
      </c>
      <c r="F42" s="371">
        <v>0</v>
      </c>
      <c r="G42" s="371">
        <v>0</v>
      </c>
      <c r="H42" s="371">
        <v>0</v>
      </c>
      <c r="I42" s="371">
        <v>0</v>
      </c>
    </row>
    <row r="43" spans="1:9" ht="15.75" customHeight="1">
      <c r="A43" s="356"/>
      <c r="B43" s="314" t="s">
        <v>474</v>
      </c>
      <c r="C43" s="371">
        <v>1362503</v>
      </c>
      <c r="D43" s="371">
        <v>1362503</v>
      </c>
      <c r="E43" s="371">
        <v>0</v>
      </c>
      <c r="F43" s="371">
        <v>0</v>
      </c>
      <c r="G43" s="371">
        <v>0</v>
      </c>
      <c r="H43" s="371">
        <v>0</v>
      </c>
      <c r="I43" s="371">
        <v>0</v>
      </c>
    </row>
    <row r="44" spans="1:9" ht="15.75" customHeight="1">
      <c r="A44" s="356"/>
      <c r="B44" s="314" t="s">
        <v>476</v>
      </c>
      <c r="C44" s="371">
        <v>32392</v>
      </c>
      <c r="D44" s="371">
        <v>32392</v>
      </c>
      <c r="E44" s="371">
        <v>0</v>
      </c>
      <c r="F44" s="371">
        <v>0</v>
      </c>
      <c r="G44" s="371">
        <v>0</v>
      </c>
      <c r="H44" s="371">
        <v>0</v>
      </c>
      <c r="I44" s="371">
        <v>0</v>
      </c>
    </row>
    <row r="45" spans="1:9" ht="17.25" customHeight="1">
      <c r="A45" s="356"/>
      <c r="B45" s="314" t="s">
        <v>475</v>
      </c>
      <c r="C45" s="371">
        <v>596479</v>
      </c>
      <c r="D45" s="371">
        <v>596479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</row>
    <row r="46" spans="1:9" ht="26.25" customHeight="1">
      <c r="A46" s="356"/>
      <c r="B46" s="315" t="s">
        <v>477</v>
      </c>
      <c r="C46" s="371">
        <v>11000</v>
      </c>
      <c r="D46" s="371">
        <v>11000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</row>
    <row r="47" spans="1:9" ht="16.5" customHeight="1">
      <c r="A47" s="356"/>
      <c r="B47" s="314" t="s">
        <v>478</v>
      </c>
      <c r="C47" s="371">
        <v>9690</v>
      </c>
      <c r="D47" s="371">
        <v>9690</v>
      </c>
      <c r="E47" s="371">
        <v>0</v>
      </c>
      <c r="F47" s="371">
        <v>0</v>
      </c>
      <c r="G47" s="371">
        <v>0</v>
      </c>
      <c r="H47" s="371">
        <v>0</v>
      </c>
      <c r="I47" s="371">
        <v>0</v>
      </c>
    </row>
    <row r="48" spans="1:9" ht="15.75" customHeight="1">
      <c r="A48" s="356"/>
      <c r="B48" s="314" t="s">
        <v>242</v>
      </c>
      <c r="C48" s="371">
        <v>29000</v>
      </c>
      <c r="D48" s="371">
        <v>29000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</row>
    <row r="49" spans="1:9" ht="16.5" customHeight="1">
      <c r="A49" s="356"/>
      <c r="B49" s="314" t="s">
        <v>243</v>
      </c>
      <c r="C49" s="371">
        <v>1000</v>
      </c>
      <c r="D49" s="371">
        <v>1000</v>
      </c>
      <c r="E49" s="371">
        <v>0</v>
      </c>
      <c r="F49" s="371">
        <v>0</v>
      </c>
      <c r="G49" s="371">
        <v>0</v>
      </c>
      <c r="H49" s="371">
        <v>0</v>
      </c>
      <c r="I49" s="371">
        <v>0</v>
      </c>
    </row>
    <row r="50" spans="1:9" ht="16.5" customHeight="1" hidden="1">
      <c r="A50" s="356"/>
      <c r="B50" s="314" t="s">
        <v>246</v>
      </c>
      <c r="C50" s="371">
        <f>D50+G50</f>
        <v>0</v>
      </c>
      <c r="D50" s="371">
        <v>0</v>
      </c>
      <c r="E50" s="371">
        <v>0</v>
      </c>
      <c r="F50" s="371">
        <v>0</v>
      </c>
      <c r="G50" s="371">
        <v>0</v>
      </c>
      <c r="H50" s="371">
        <v>0</v>
      </c>
      <c r="I50" s="371">
        <v>0</v>
      </c>
    </row>
    <row r="51" spans="1:9" ht="17.25" customHeight="1">
      <c r="A51" s="356"/>
      <c r="B51" s="315" t="s">
        <v>479</v>
      </c>
      <c r="C51" s="371">
        <v>100000</v>
      </c>
      <c r="D51" s="371">
        <v>100000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</row>
    <row r="52" spans="1:9" ht="27.75" customHeight="1">
      <c r="A52" s="356"/>
      <c r="B52" s="315" t="s">
        <v>245</v>
      </c>
      <c r="C52" s="371">
        <v>30000</v>
      </c>
      <c r="D52" s="371">
        <v>30000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</row>
    <row r="53" spans="1:9" ht="15.75" customHeight="1">
      <c r="A53" s="356"/>
      <c r="B53" s="315" t="s">
        <v>490</v>
      </c>
      <c r="C53" s="371">
        <v>161900</v>
      </c>
      <c r="D53" s="371">
        <v>161900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</row>
    <row r="54" spans="1:9" ht="26.25" customHeight="1">
      <c r="A54" s="356"/>
      <c r="B54" s="315" t="s">
        <v>480</v>
      </c>
      <c r="C54" s="371">
        <v>16000</v>
      </c>
      <c r="D54" s="371">
        <v>16000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</row>
    <row r="55" spans="1:9" ht="16.5" customHeight="1">
      <c r="A55" s="364" t="s">
        <v>247</v>
      </c>
      <c r="B55" s="327" t="s">
        <v>248</v>
      </c>
      <c r="C55" s="369">
        <f>D55+G55</f>
        <v>8742793</v>
      </c>
      <c r="D55" s="369">
        <f>D57+D58+D56</f>
        <v>8742793</v>
      </c>
      <c r="E55" s="369">
        <f>E57+E58</f>
        <v>0</v>
      </c>
      <c r="F55" s="369">
        <f>F57+F58</f>
        <v>0</v>
      </c>
      <c r="G55" s="369">
        <f>G57+G58</f>
        <v>0</v>
      </c>
      <c r="H55" s="369">
        <f>H57+H58</f>
        <v>0</v>
      </c>
      <c r="I55" s="369">
        <f>I57+I58</f>
        <v>0</v>
      </c>
    </row>
    <row r="56" spans="1:9" ht="16.5" customHeight="1">
      <c r="A56" s="364"/>
      <c r="B56" s="330" t="s">
        <v>571</v>
      </c>
      <c r="C56" s="375">
        <v>612000</v>
      </c>
      <c r="D56" s="375">
        <v>612000</v>
      </c>
      <c r="E56" s="369"/>
      <c r="F56" s="369"/>
      <c r="G56" s="369"/>
      <c r="H56" s="369"/>
      <c r="I56" s="369"/>
    </row>
    <row r="57" spans="1:9" s="1" customFormat="1" ht="0.75" customHeight="1">
      <c r="A57" s="356"/>
      <c r="B57" s="315" t="s">
        <v>481</v>
      </c>
      <c r="C57" s="371">
        <v>0</v>
      </c>
      <c r="D57" s="371">
        <v>0</v>
      </c>
      <c r="E57" s="371">
        <v>0</v>
      </c>
      <c r="F57" s="371">
        <v>0</v>
      </c>
      <c r="G57" s="371">
        <v>0</v>
      </c>
      <c r="H57" s="371">
        <v>0</v>
      </c>
      <c r="I57" s="371">
        <v>0</v>
      </c>
    </row>
    <row r="58" spans="1:9" ht="15.75" customHeight="1">
      <c r="A58" s="356"/>
      <c r="B58" s="315" t="s">
        <v>249</v>
      </c>
      <c r="C58" s="371">
        <v>8130793</v>
      </c>
      <c r="D58" s="371">
        <v>8130793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</row>
    <row r="59" spans="1:9" ht="14.25" customHeight="1">
      <c r="A59" s="364" t="s">
        <v>250</v>
      </c>
      <c r="B59" s="327" t="s">
        <v>251</v>
      </c>
      <c r="C59" s="369">
        <f aca="true" t="shared" si="1" ref="C59:I59">C60+C61+C64+C66+C62+C65+C67+C63</f>
        <v>1099311</v>
      </c>
      <c r="D59" s="369">
        <f t="shared" si="1"/>
        <v>1099311</v>
      </c>
      <c r="E59" s="369">
        <f t="shared" si="1"/>
        <v>305961</v>
      </c>
      <c r="F59" s="369">
        <f t="shared" si="1"/>
        <v>0</v>
      </c>
      <c r="G59" s="369">
        <f t="shared" si="1"/>
        <v>0</v>
      </c>
      <c r="H59" s="369">
        <f t="shared" si="1"/>
        <v>0</v>
      </c>
      <c r="I59" s="369">
        <f t="shared" si="1"/>
        <v>0</v>
      </c>
    </row>
    <row r="60" spans="1:9" s="1" customFormat="1" ht="15" customHeight="1">
      <c r="A60" s="356"/>
      <c r="B60" s="315" t="s">
        <v>482</v>
      </c>
      <c r="C60" s="371">
        <v>41350</v>
      </c>
      <c r="D60" s="371">
        <v>41350</v>
      </c>
      <c r="E60" s="371">
        <v>0</v>
      </c>
      <c r="F60" s="371">
        <v>0</v>
      </c>
      <c r="G60" s="371">
        <v>0</v>
      </c>
      <c r="H60" s="371">
        <v>0</v>
      </c>
      <c r="I60" s="371">
        <v>0</v>
      </c>
    </row>
    <row r="61" spans="1:9" ht="29.25" customHeight="1">
      <c r="A61" s="356"/>
      <c r="B61" s="315" t="s">
        <v>483</v>
      </c>
      <c r="C61" s="371">
        <v>282000</v>
      </c>
      <c r="D61" s="371">
        <v>282000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</row>
    <row r="62" spans="1:9" ht="14.25" customHeight="1">
      <c r="A62" s="356"/>
      <c r="B62" s="315" t="s">
        <v>237</v>
      </c>
      <c r="C62" s="371">
        <v>470000</v>
      </c>
      <c r="D62" s="371">
        <v>470000</v>
      </c>
      <c r="E62" s="371">
        <v>0</v>
      </c>
      <c r="F62" s="371">
        <v>0</v>
      </c>
      <c r="G62" s="371">
        <v>0</v>
      </c>
      <c r="H62" s="371">
        <v>0</v>
      </c>
      <c r="I62" s="371">
        <v>0</v>
      </c>
    </row>
    <row r="63" spans="1:9" ht="63.75" hidden="1">
      <c r="A63" s="356"/>
      <c r="B63" s="315" t="s">
        <v>501</v>
      </c>
      <c r="C63" s="371">
        <f>D63+G63</f>
        <v>0</v>
      </c>
      <c r="D63" s="371">
        <v>0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</row>
    <row r="64" spans="1:9" ht="39.75" customHeight="1">
      <c r="A64" s="356"/>
      <c r="B64" s="312" t="s">
        <v>547</v>
      </c>
      <c r="C64" s="371">
        <v>305961</v>
      </c>
      <c r="D64" s="371">
        <v>305961</v>
      </c>
      <c r="E64" s="371">
        <v>305961</v>
      </c>
      <c r="F64" s="371">
        <v>0</v>
      </c>
      <c r="G64" s="371">
        <v>0</v>
      </c>
      <c r="H64" s="371">
        <v>0</v>
      </c>
      <c r="I64" s="371">
        <v>0</v>
      </c>
    </row>
    <row r="65" spans="1:9" ht="63.75" hidden="1">
      <c r="A65" s="356"/>
      <c r="B65" s="315" t="s">
        <v>501</v>
      </c>
      <c r="C65" s="371">
        <v>0</v>
      </c>
      <c r="D65" s="371">
        <v>0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</row>
    <row r="66" spans="1:9" ht="42" customHeight="1" hidden="1">
      <c r="A66" s="356"/>
      <c r="B66" s="315" t="s">
        <v>491</v>
      </c>
      <c r="C66" s="371">
        <f>D66+G66</f>
        <v>0</v>
      </c>
      <c r="D66" s="371">
        <v>0</v>
      </c>
      <c r="E66" s="371">
        <v>0</v>
      </c>
      <c r="F66" s="371">
        <v>0</v>
      </c>
      <c r="G66" s="371">
        <v>0</v>
      </c>
      <c r="H66" s="371">
        <v>0</v>
      </c>
      <c r="I66" s="371">
        <v>0</v>
      </c>
    </row>
    <row r="67" spans="1:9" ht="42" customHeight="1" hidden="1">
      <c r="A67" s="356"/>
      <c r="B67" s="315" t="s">
        <v>502</v>
      </c>
      <c r="C67" s="371">
        <f>D67+G67</f>
        <v>0</v>
      </c>
      <c r="D67" s="371">
        <v>0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</row>
    <row r="68" spans="1:9" ht="16.5" customHeight="1">
      <c r="A68" s="364" t="s">
        <v>252</v>
      </c>
      <c r="B68" s="327" t="s">
        <v>253</v>
      </c>
      <c r="C68" s="369">
        <f>C69+C70</f>
        <v>255761</v>
      </c>
      <c r="D68" s="369">
        <f>D69+D70</f>
        <v>255761</v>
      </c>
      <c r="E68" s="369">
        <f>E69+E70</f>
        <v>255761</v>
      </c>
      <c r="F68" s="369">
        <f>F69</f>
        <v>0</v>
      </c>
      <c r="G68" s="369">
        <f>G69</f>
        <v>0</v>
      </c>
      <c r="H68" s="369">
        <f>H69</f>
        <v>0</v>
      </c>
      <c r="I68" s="369">
        <f>I69</f>
        <v>0</v>
      </c>
    </row>
    <row r="69" spans="1:9" ht="41.25" customHeight="1">
      <c r="A69" s="356"/>
      <c r="B69" s="312" t="s">
        <v>547</v>
      </c>
      <c r="C69" s="371">
        <v>254800</v>
      </c>
      <c r="D69" s="371">
        <v>254800</v>
      </c>
      <c r="E69" s="371">
        <v>254800</v>
      </c>
      <c r="F69" s="371">
        <v>0</v>
      </c>
      <c r="G69" s="371">
        <v>0</v>
      </c>
      <c r="H69" s="371">
        <v>0</v>
      </c>
      <c r="I69" s="371">
        <v>0</v>
      </c>
    </row>
    <row r="70" spans="1:9" ht="15.75" customHeight="1">
      <c r="A70" s="356"/>
      <c r="B70" s="312" t="s">
        <v>549</v>
      </c>
      <c r="C70" s="371">
        <v>961</v>
      </c>
      <c r="D70" s="371">
        <v>961</v>
      </c>
      <c r="E70" s="371">
        <v>961</v>
      </c>
      <c r="F70" s="371"/>
      <c r="G70" s="371"/>
      <c r="H70" s="371"/>
      <c r="I70" s="371"/>
    </row>
    <row r="71" spans="1:9" ht="16.5" customHeight="1">
      <c r="A71" s="364" t="s">
        <v>503</v>
      </c>
      <c r="B71" s="327" t="s">
        <v>496</v>
      </c>
      <c r="C71" s="369">
        <f>C73+C74+C75+C72+C76</f>
        <v>8676000</v>
      </c>
      <c r="D71" s="369">
        <f>D73+D74+D75+D72+D76</f>
        <v>8676000</v>
      </c>
      <c r="E71" s="369">
        <f>E73+E74+E75</f>
        <v>8669000</v>
      </c>
      <c r="F71" s="369">
        <f>F73+F74+F75</f>
        <v>0</v>
      </c>
      <c r="G71" s="369">
        <f>G73+G74+G75</f>
        <v>0</v>
      </c>
      <c r="H71" s="369">
        <f>H73+H74+H75</f>
        <v>0</v>
      </c>
      <c r="I71" s="369">
        <f>I73+I74+I75</f>
        <v>0</v>
      </c>
    </row>
    <row r="72" spans="1:9" ht="16.5" customHeight="1" hidden="1">
      <c r="A72" s="383"/>
      <c r="B72" s="384" t="s">
        <v>481</v>
      </c>
      <c r="C72" s="385">
        <v>0</v>
      </c>
      <c r="D72" s="385">
        <v>0</v>
      </c>
      <c r="E72" s="385">
        <v>0</v>
      </c>
      <c r="F72" s="385">
        <v>0</v>
      </c>
      <c r="G72" s="385">
        <v>0</v>
      </c>
      <c r="H72" s="385">
        <v>0</v>
      </c>
      <c r="I72" s="385">
        <v>0</v>
      </c>
    </row>
    <row r="73" spans="1:9" s="1" customFormat="1" ht="43.5" customHeight="1">
      <c r="A73" s="379"/>
      <c r="B73" s="380" t="s">
        <v>236</v>
      </c>
      <c r="C73" s="373">
        <v>1920000</v>
      </c>
      <c r="D73" s="373">
        <v>1920000</v>
      </c>
      <c r="E73" s="373">
        <v>1920000</v>
      </c>
      <c r="F73" s="373">
        <v>0</v>
      </c>
      <c r="G73" s="373">
        <v>0</v>
      </c>
      <c r="H73" s="373">
        <v>0</v>
      </c>
      <c r="I73" s="373">
        <v>0</v>
      </c>
    </row>
    <row r="74" spans="1:9" s="382" customFormat="1" ht="51">
      <c r="A74" s="356"/>
      <c r="B74" s="381" t="s">
        <v>504</v>
      </c>
      <c r="C74" s="371">
        <v>6749000</v>
      </c>
      <c r="D74" s="371">
        <v>6749000</v>
      </c>
      <c r="E74" s="371">
        <v>6749000</v>
      </c>
      <c r="F74" s="371">
        <v>0</v>
      </c>
      <c r="G74" s="371">
        <v>0</v>
      </c>
      <c r="H74" s="371">
        <v>0</v>
      </c>
      <c r="I74" s="371">
        <v>0</v>
      </c>
    </row>
    <row r="75" spans="1:9" s="19" customFormat="1" ht="36.75" customHeight="1">
      <c r="A75" s="363"/>
      <c r="B75" s="318" t="s">
        <v>448</v>
      </c>
      <c r="C75" s="371">
        <f>D75+G75</f>
        <v>7000</v>
      </c>
      <c r="D75" s="371">
        <v>7000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</row>
    <row r="76" spans="1:9" s="19" customFormat="1" ht="0.75" customHeight="1">
      <c r="A76" s="386"/>
      <c r="B76" s="387" t="s">
        <v>549</v>
      </c>
      <c r="C76" s="371"/>
      <c r="D76" s="371"/>
      <c r="E76" s="371">
        <v>0</v>
      </c>
      <c r="F76" s="371"/>
      <c r="G76" s="371"/>
      <c r="H76" s="371"/>
      <c r="I76" s="371"/>
    </row>
    <row r="77" spans="1:9" s="19" customFormat="1" ht="15.75" customHeight="1">
      <c r="A77" s="368">
        <v>900</v>
      </c>
      <c r="B77" s="342" t="s">
        <v>361</v>
      </c>
      <c r="C77" s="369">
        <f>C78</f>
        <v>21200</v>
      </c>
      <c r="D77" s="369">
        <f aca="true" t="shared" si="2" ref="D77:I77">D78</f>
        <v>21200</v>
      </c>
      <c r="E77" s="369">
        <f t="shared" si="2"/>
        <v>0</v>
      </c>
      <c r="F77" s="369">
        <f t="shared" si="2"/>
        <v>0</v>
      </c>
      <c r="G77" s="369">
        <f t="shared" si="2"/>
        <v>0</v>
      </c>
      <c r="H77" s="369">
        <f t="shared" si="2"/>
        <v>0</v>
      </c>
      <c r="I77" s="369">
        <f t="shared" si="2"/>
        <v>0</v>
      </c>
    </row>
    <row r="78" spans="1:9" s="19" customFormat="1" ht="29.25" customHeight="1">
      <c r="A78" s="363"/>
      <c r="B78" s="358" t="s">
        <v>548</v>
      </c>
      <c r="C78" s="371">
        <v>21200</v>
      </c>
      <c r="D78" s="371">
        <v>21200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</row>
    <row r="79" spans="1:9" s="19" customFormat="1" ht="15" customHeight="1" hidden="1">
      <c r="A79" s="360" t="s">
        <v>389</v>
      </c>
      <c r="B79" s="112" t="s">
        <v>390</v>
      </c>
      <c r="C79" s="369">
        <v>0</v>
      </c>
      <c r="D79" s="369">
        <v>0</v>
      </c>
      <c r="E79" s="370">
        <f>E80</f>
        <v>0</v>
      </c>
      <c r="F79" s="370">
        <v>0</v>
      </c>
      <c r="G79" s="370">
        <f>H79</f>
        <v>0</v>
      </c>
      <c r="H79" s="370">
        <f>H80</f>
        <v>0</v>
      </c>
      <c r="I79" s="370">
        <f>I80</f>
        <v>0</v>
      </c>
    </row>
    <row r="80" spans="1:9" s="19" customFormat="1" ht="55.5" customHeight="1" hidden="1">
      <c r="A80" s="356"/>
      <c r="B80" s="125" t="s">
        <v>391</v>
      </c>
      <c r="C80" s="371">
        <v>0</v>
      </c>
      <c r="D80" s="371">
        <v>0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</row>
    <row r="81" spans="1:9" ht="14.25" customHeight="1" hidden="1">
      <c r="A81" s="360" t="s">
        <v>366</v>
      </c>
      <c r="B81" s="112" t="s">
        <v>367</v>
      </c>
      <c r="C81" s="369">
        <f aca="true" t="shared" si="3" ref="C81:I81">C82</f>
        <v>0</v>
      </c>
      <c r="D81" s="369">
        <f t="shared" si="3"/>
        <v>0</v>
      </c>
      <c r="E81" s="369">
        <f t="shared" si="3"/>
        <v>0</v>
      </c>
      <c r="F81" s="369">
        <f t="shared" si="3"/>
        <v>0</v>
      </c>
      <c r="G81" s="369">
        <f t="shared" si="3"/>
        <v>0</v>
      </c>
      <c r="H81" s="369">
        <f t="shared" si="3"/>
        <v>0</v>
      </c>
      <c r="I81" s="369">
        <f t="shared" si="3"/>
        <v>0</v>
      </c>
    </row>
    <row r="82" spans="1:9" ht="55.5" customHeight="1" hidden="1">
      <c r="A82" s="356"/>
      <c r="B82" s="113" t="s">
        <v>427</v>
      </c>
      <c r="C82" s="371">
        <v>0</v>
      </c>
      <c r="D82" s="371">
        <v>0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</row>
    <row r="83" spans="1:9" s="1" customFormat="1" ht="15.75" customHeight="1">
      <c r="A83" s="364" t="s">
        <v>389</v>
      </c>
      <c r="B83" s="357" t="s">
        <v>423</v>
      </c>
      <c r="C83" s="376">
        <f>C84</f>
        <v>10000</v>
      </c>
      <c r="D83" s="376">
        <f aca="true" t="shared" si="4" ref="D83:I83">D84</f>
        <v>10000</v>
      </c>
      <c r="E83" s="376">
        <f t="shared" si="4"/>
        <v>0</v>
      </c>
      <c r="F83" s="376">
        <f t="shared" si="4"/>
        <v>0</v>
      </c>
      <c r="G83" s="376">
        <f t="shared" si="4"/>
        <v>0</v>
      </c>
      <c r="H83" s="376">
        <f t="shared" si="4"/>
        <v>0</v>
      </c>
      <c r="I83" s="369">
        <f t="shared" si="4"/>
        <v>0</v>
      </c>
    </row>
    <row r="84" spans="1:9" ht="17.25" customHeight="1">
      <c r="A84" s="118"/>
      <c r="B84" s="355" t="s">
        <v>237</v>
      </c>
      <c r="C84" s="377">
        <v>10000</v>
      </c>
      <c r="D84" s="377">
        <v>10000</v>
      </c>
      <c r="E84" s="377">
        <v>0</v>
      </c>
      <c r="F84" s="377">
        <v>0</v>
      </c>
      <c r="G84" s="377">
        <v>0</v>
      </c>
      <c r="H84" s="377">
        <v>0</v>
      </c>
      <c r="I84" s="371">
        <v>0</v>
      </c>
    </row>
    <row r="85" spans="1:9" ht="21.75" customHeight="1">
      <c r="A85" s="423" t="s">
        <v>26</v>
      </c>
      <c r="B85" s="424"/>
      <c r="C85" s="378">
        <f>C10+C18+C25+C29+C31+C39+C55+C59+C68+C79+C77+C22+C33+C81+C71+C83+C35</f>
        <v>35428903</v>
      </c>
      <c r="D85" s="378">
        <f aca="true" t="shared" si="5" ref="D85:I85">D10+D18+D25+D29+D31+D39+D55+D59+D68+D79+D77+D22+D33+D81+D71+D83</f>
        <v>35188903</v>
      </c>
      <c r="E85" s="378">
        <f t="shared" si="5"/>
        <v>9323716</v>
      </c>
      <c r="F85" s="378">
        <f t="shared" si="5"/>
        <v>0</v>
      </c>
      <c r="G85" s="378">
        <f>G10+G18+G25+G29+G31+G39+G55+G59+G68+G79+G77+G22+G33+G81+G71+G83+G35</f>
        <v>240000</v>
      </c>
      <c r="H85" s="378">
        <f>H10+H18+H25+H29+H31+H39+H55+H59+H68+H79+H77+H22+H33+H81+H71+H83+H35</f>
        <v>0</v>
      </c>
      <c r="I85" s="370">
        <f t="shared" si="5"/>
        <v>0</v>
      </c>
    </row>
    <row r="86" spans="1:9" ht="12.75">
      <c r="A86"/>
      <c r="B86" s="3"/>
      <c r="C86"/>
      <c r="D86"/>
      <c r="H86" s="120"/>
      <c r="I86" s="120"/>
    </row>
    <row r="87" spans="1:9" ht="12.75">
      <c r="A87" s="5" t="s">
        <v>6</v>
      </c>
      <c r="B87" s="3"/>
      <c r="C87"/>
      <c r="D87"/>
      <c r="H87" s="120"/>
      <c r="I87" s="120"/>
    </row>
    <row r="88" spans="1:9" ht="12.75">
      <c r="A88"/>
      <c r="B88" s="3"/>
      <c r="C88"/>
      <c r="D88"/>
      <c r="H88" s="120"/>
      <c r="I88" s="120"/>
    </row>
    <row r="89" spans="1:9" ht="12.75">
      <c r="A89"/>
      <c r="B89" s="3"/>
      <c r="C89"/>
      <c r="D89"/>
      <c r="H89" s="120"/>
      <c r="I89" s="120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A85:B85"/>
    <mergeCell ref="C5:I5"/>
    <mergeCell ref="C6:C8"/>
    <mergeCell ref="D6:I6"/>
    <mergeCell ref="D7:D8"/>
    <mergeCell ref="E7:F7"/>
    <mergeCell ref="G7:G8"/>
    <mergeCell ref="H7:I7"/>
    <mergeCell ref="A5:A6"/>
    <mergeCell ref="B5:B6"/>
    <mergeCell ref="G1:I1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29" customWidth="1"/>
    <col min="5" max="5" width="14.8515625" style="129" customWidth="1"/>
    <col min="6" max="6" width="13.57421875" style="129" customWidth="1"/>
    <col min="7" max="7" width="14.421875" style="129" customWidth="1"/>
    <col min="8" max="8" width="15.7109375" style="0" customWidth="1"/>
  </cols>
  <sheetData>
    <row r="1" spans="4:5" ht="12.75">
      <c r="D1" s="463" t="s">
        <v>445</v>
      </c>
      <c r="E1" s="463"/>
    </row>
    <row r="2" ht="12.75">
      <c r="E2" s="321" t="s">
        <v>558</v>
      </c>
    </row>
    <row r="3" spans="1:8" ht="48.75" customHeight="1" hidden="1">
      <c r="A3" s="483"/>
      <c r="B3" s="483"/>
      <c r="C3" s="483"/>
      <c r="D3" s="483"/>
      <c r="E3" s="483"/>
      <c r="F3" s="483"/>
      <c r="G3" s="483"/>
      <c r="H3" s="483"/>
    </row>
    <row r="4" spans="1:8" ht="12.75" hidden="1">
      <c r="A4"/>
      <c r="B4"/>
      <c r="C4"/>
      <c r="D4"/>
      <c r="E4" s="120"/>
      <c r="F4" s="151"/>
      <c r="G4" s="151"/>
      <c r="H4" s="255"/>
    </row>
    <row r="5" spans="1:8" s="47" customFormat="1" ht="20.25" customHeight="1" hidden="1">
      <c r="A5"/>
      <c r="B5"/>
      <c r="C5"/>
      <c r="D5" t="s">
        <v>221</v>
      </c>
      <c r="E5" s="120"/>
      <c r="F5" s="484"/>
      <c r="G5" s="484"/>
      <c r="H5" s="263"/>
    </row>
    <row r="6" spans="1:8" s="47" customFormat="1" ht="65.25" customHeight="1">
      <c r="A6" s="465" t="s">
        <v>562</v>
      </c>
      <c r="B6" s="465"/>
      <c r="C6" s="465"/>
      <c r="D6" s="465"/>
      <c r="E6" s="465"/>
      <c r="F6" s="262"/>
      <c r="G6" s="262"/>
      <c r="H6" s="263"/>
    </row>
    <row r="7" spans="1:8" ht="9" customHeight="1">
      <c r="A7"/>
      <c r="B7"/>
      <c r="C7"/>
      <c r="D7" s="3"/>
      <c r="E7" s="131"/>
      <c r="F7" s="257"/>
      <c r="G7" s="257"/>
      <c r="H7" s="256"/>
    </row>
    <row r="8" spans="1:8" s="1" customFormat="1" ht="19.5" customHeight="1">
      <c r="A8" s="460" t="s">
        <v>35</v>
      </c>
      <c r="B8" s="460" t="s">
        <v>0</v>
      </c>
      <c r="C8" s="460" t="s">
        <v>8</v>
      </c>
      <c r="D8" s="461" t="s">
        <v>98</v>
      </c>
      <c r="E8" s="479" t="s">
        <v>99</v>
      </c>
      <c r="F8" s="259"/>
      <c r="G8" s="259"/>
      <c r="H8" s="258"/>
    </row>
    <row r="9" spans="1:8" ht="65.25" customHeight="1">
      <c r="A9" s="460"/>
      <c r="B9" s="460"/>
      <c r="C9" s="460"/>
      <c r="D9" s="461"/>
      <c r="E9" s="480"/>
      <c r="F9" s="151"/>
      <c r="G9" s="151"/>
      <c r="H9" s="260"/>
    </row>
    <row r="10" spans="1:8" s="1" customFormat="1" ht="19.5" customHeight="1">
      <c r="A10" s="460"/>
      <c r="B10" s="460"/>
      <c r="C10" s="460"/>
      <c r="D10" s="461"/>
      <c r="E10" s="481"/>
      <c r="F10" s="259"/>
      <c r="G10" s="259"/>
      <c r="H10" s="258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7">
        <v>5</v>
      </c>
      <c r="F11" s="151"/>
      <c r="G11" s="151"/>
      <c r="H11" s="260"/>
    </row>
    <row r="12" spans="1:8" s="268" customFormat="1" ht="31.5" customHeight="1">
      <c r="A12" s="264"/>
      <c r="B12" s="264"/>
      <c r="C12" s="264"/>
      <c r="D12" s="265" t="s">
        <v>392</v>
      </c>
      <c r="E12" s="338">
        <f>E13+E14</f>
        <v>161089</v>
      </c>
      <c r="F12" s="266"/>
      <c r="G12" s="266"/>
      <c r="H12" s="267"/>
    </row>
    <row r="13" spans="1:8" s="268" customFormat="1" ht="31.5" customHeight="1">
      <c r="A13" s="401">
        <v>1</v>
      </c>
      <c r="B13" s="401">
        <v>600</v>
      </c>
      <c r="C13" s="401">
        <v>60014</v>
      </c>
      <c r="D13" s="403" t="s">
        <v>563</v>
      </c>
      <c r="E13" s="402">
        <v>157389</v>
      </c>
      <c r="F13" s="266"/>
      <c r="G13" s="266"/>
      <c r="H13" s="267"/>
    </row>
    <row r="14" spans="1:8" s="1" customFormat="1" ht="28.5" customHeight="1">
      <c r="A14" s="388">
        <v>1</v>
      </c>
      <c r="B14" s="388">
        <v>801</v>
      </c>
      <c r="C14" s="388">
        <v>80195</v>
      </c>
      <c r="D14" s="68" t="s">
        <v>528</v>
      </c>
      <c r="E14" s="354">
        <v>3700</v>
      </c>
      <c r="F14" s="259"/>
      <c r="G14" s="259"/>
      <c r="H14" s="258"/>
    </row>
    <row r="15" spans="1:8" ht="28.5" customHeight="1" hidden="1">
      <c r="A15" s="269">
        <v>2</v>
      </c>
      <c r="B15" s="269">
        <v>750</v>
      </c>
      <c r="C15" s="269">
        <v>75095</v>
      </c>
      <c r="D15" s="269" t="s">
        <v>385</v>
      </c>
      <c r="E15" s="276">
        <v>0</v>
      </c>
      <c r="F15" s="151"/>
      <c r="G15" s="151"/>
      <c r="H15" s="260"/>
    </row>
    <row r="16" spans="1:8" ht="28.5" customHeight="1" hidden="1">
      <c r="A16" s="269"/>
      <c r="B16" s="269"/>
      <c r="C16" s="269"/>
      <c r="D16" s="269"/>
      <c r="E16" s="276"/>
      <c r="F16" s="151"/>
      <c r="G16" s="151"/>
      <c r="H16" s="260"/>
    </row>
    <row r="17" spans="1:8" ht="28.5" customHeight="1" hidden="1">
      <c r="A17" s="269"/>
      <c r="B17" s="269"/>
      <c r="C17" s="269"/>
      <c r="D17" s="269"/>
      <c r="E17" s="276"/>
      <c r="F17" s="151"/>
      <c r="G17" s="151"/>
      <c r="H17" s="260"/>
    </row>
    <row r="18" spans="1:8" ht="24.75" customHeight="1" hidden="1">
      <c r="A18" s="269"/>
      <c r="B18" s="269"/>
      <c r="C18" s="269"/>
      <c r="D18" s="269"/>
      <c r="E18" s="276"/>
      <c r="F18" s="151"/>
      <c r="G18" s="151"/>
      <c r="H18" s="42"/>
    </row>
    <row r="19" spans="1:8" ht="19.5" customHeight="1" hidden="1">
      <c r="A19" s="269"/>
      <c r="B19" s="269"/>
      <c r="C19" s="269"/>
      <c r="D19" s="269"/>
      <c r="E19" s="276"/>
      <c r="F19" s="151"/>
      <c r="G19" s="151"/>
      <c r="H19" s="42"/>
    </row>
    <row r="20" spans="1:8" ht="19.5" customHeight="1" hidden="1">
      <c r="A20" s="269"/>
      <c r="B20" s="269"/>
      <c r="C20" s="269"/>
      <c r="D20" s="269"/>
      <c r="E20" s="276"/>
      <c r="F20" s="151"/>
      <c r="G20" s="151"/>
      <c r="H20" s="42"/>
    </row>
    <row r="21" spans="1:8" ht="19.5" customHeight="1" hidden="1">
      <c r="A21" s="485" t="s">
        <v>1</v>
      </c>
      <c r="B21" s="485"/>
      <c r="C21" s="485"/>
      <c r="D21" s="485"/>
      <c r="E21" s="168">
        <v>0</v>
      </c>
      <c r="F21" s="151"/>
      <c r="G21" s="151"/>
      <c r="H21" s="42"/>
    </row>
    <row r="22" spans="1:8" ht="19.5" customHeight="1" hidden="1">
      <c r="A22" s="18"/>
      <c r="B22" s="18"/>
      <c r="C22" s="18"/>
      <c r="D22" s="176"/>
      <c r="E22" s="176"/>
      <c r="F22" s="151"/>
      <c r="G22" s="151"/>
      <c r="H22" s="42"/>
    </row>
    <row r="23" spans="1:8" ht="19.5" customHeight="1" hidden="1">
      <c r="A23" s="18"/>
      <c r="B23" s="18"/>
      <c r="C23" s="18"/>
      <c r="D23" s="176"/>
      <c r="E23" s="176"/>
      <c r="F23" s="151"/>
      <c r="G23" s="151"/>
      <c r="H23" s="42"/>
    </row>
    <row r="24" spans="1:8" ht="19.5" customHeight="1" hidden="1">
      <c r="A24" s="18"/>
      <c r="B24" s="18"/>
      <c r="C24" s="18"/>
      <c r="D24" s="176"/>
      <c r="E24" s="176"/>
      <c r="F24" s="151"/>
      <c r="G24" s="151"/>
      <c r="H24" s="42"/>
    </row>
    <row r="25" spans="1:8" s="1" customFormat="1" ht="27" customHeight="1">
      <c r="A25" s="270"/>
      <c r="B25" s="270"/>
      <c r="C25" s="270"/>
      <c r="D25" s="271" t="s">
        <v>529</v>
      </c>
      <c r="E25" s="391">
        <f>E26+E27+E28+E29+E30</f>
        <v>343000</v>
      </c>
      <c r="F25" s="259"/>
      <c r="G25" s="259"/>
      <c r="H25" s="261"/>
    </row>
    <row r="26" spans="1:8" s="6" customFormat="1" ht="27" customHeight="1">
      <c r="A26" s="388">
        <v>1</v>
      </c>
      <c r="B26" s="388">
        <v>921</v>
      </c>
      <c r="C26" s="388">
        <v>92105</v>
      </c>
      <c r="D26" s="353" t="s">
        <v>498</v>
      </c>
      <c r="E26" s="390">
        <v>25000</v>
      </c>
      <c r="F26" s="331"/>
      <c r="G26" s="331"/>
      <c r="H26" s="332"/>
    </row>
    <row r="27" spans="1:8" s="6" customFormat="1" ht="27" customHeight="1">
      <c r="A27" s="388">
        <v>2</v>
      </c>
      <c r="B27" s="388">
        <v>921</v>
      </c>
      <c r="C27" s="388">
        <v>92195</v>
      </c>
      <c r="D27" s="389" t="s">
        <v>499</v>
      </c>
      <c r="E27" s="390">
        <v>8000</v>
      </c>
      <c r="F27" s="331"/>
      <c r="G27" s="331"/>
      <c r="H27" s="332"/>
    </row>
    <row r="28" spans="1:8" s="6" customFormat="1" ht="42.75" customHeight="1">
      <c r="A28" s="388">
        <v>3</v>
      </c>
      <c r="B28" s="388">
        <v>921</v>
      </c>
      <c r="C28" s="388">
        <v>92195</v>
      </c>
      <c r="D28" s="353" t="s">
        <v>500</v>
      </c>
      <c r="E28" s="390">
        <v>30000</v>
      </c>
      <c r="F28" s="331"/>
      <c r="G28" s="331"/>
      <c r="H28" s="332"/>
    </row>
    <row r="29" spans="1:8" s="138" customFormat="1" ht="27" customHeight="1">
      <c r="A29" s="388">
        <v>4</v>
      </c>
      <c r="B29" s="388">
        <v>921</v>
      </c>
      <c r="C29" s="388">
        <v>92120</v>
      </c>
      <c r="D29" s="353" t="s">
        <v>449</v>
      </c>
      <c r="E29" s="390">
        <v>100000</v>
      </c>
      <c r="F29" s="151"/>
      <c r="G29" s="151"/>
      <c r="H29" s="42"/>
    </row>
    <row r="30" spans="1:8" s="306" customFormat="1" ht="39.75" customHeight="1">
      <c r="A30" s="388">
        <v>5</v>
      </c>
      <c r="B30" s="388">
        <v>926</v>
      </c>
      <c r="C30" s="388">
        <v>92605</v>
      </c>
      <c r="D30" s="353" t="s">
        <v>564</v>
      </c>
      <c r="E30" s="390">
        <v>180000</v>
      </c>
      <c r="F30" s="304"/>
      <c r="G30" s="304"/>
      <c r="H30" s="305"/>
    </row>
    <row r="31" spans="1:8" s="306" customFormat="1" ht="30.75" customHeight="1" hidden="1">
      <c r="A31" s="269"/>
      <c r="B31" s="269"/>
      <c r="C31" s="269"/>
      <c r="D31" s="277"/>
      <c r="E31" s="276"/>
      <c r="F31" s="304"/>
      <c r="G31" s="304"/>
      <c r="H31" s="305"/>
    </row>
    <row r="32" spans="1:5" ht="33.75" customHeight="1">
      <c r="A32" s="482" t="s">
        <v>1</v>
      </c>
      <c r="B32" s="482"/>
      <c r="C32" s="482"/>
      <c r="D32" s="482"/>
      <c r="E32" s="300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65" t="s">
        <v>84</v>
      </c>
      <c r="B3" s="465"/>
      <c r="C3" s="465"/>
      <c r="D3" s="465"/>
      <c r="E3" s="465"/>
      <c r="F3" s="465"/>
      <c r="G3" s="465"/>
    </row>
    <row r="4" ht="12.75">
      <c r="G4" s="46"/>
    </row>
    <row r="5" spans="1:7" s="47" customFormat="1" ht="20.25" customHeight="1">
      <c r="A5" s="460" t="s">
        <v>0</v>
      </c>
      <c r="B5" s="466" t="s">
        <v>8</v>
      </c>
      <c r="C5" s="466" t="s">
        <v>79</v>
      </c>
      <c r="D5" s="461" t="s">
        <v>77</v>
      </c>
      <c r="E5" s="461" t="s">
        <v>83</v>
      </c>
      <c r="F5" s="461" t="s">
        <v>78</v>
      </c>
      <c r="G5" s="461"/>
    </row>
    <row r="6" spans="1:7" s="47" customFormat="1" ht="65.25" customHeight="1">
      <c r="A6" s="460"/>
      <c r="B6" s="467"/>
      <c r="C6" s="467"/>
      <c r="D6" s="460"/>
      <c r="E6" s="461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82" t="s">
        <v>1</v>
      </c>
      <c r="B21" s="482"/>
      <c r="C21" s="482"/>
      <c r="D21" s="482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9" t="s">
        <v>97</v>
      </c>
      <c r="B3" s="459"/>
      <c r="C3" s="459"/>
      <c r="D3" s="459"/>
      <c r="E3" s="459"/>
      <c r="F3" s="459"/>
    </row>
    <row r="4" spans="4:6" ht="19.5" customHeight="1">
      <c r="D4" s="3"/>
      <c r="E4" s="3"/>
      <c r="F4" s="55"/>
    </row>
    <row r="5" spans="1:6" ht="19.5" customHeight="1">
      <c r="A5" s="460" t="s">
        <v>35</v>
      </c>
      <c r="B5" s="460" t="s">
        <v>0</v>
      </c>
      <c r="C5" s="460" t="s">
        <v>8</v>
      </c>
      <c r="D5" s="461" t="s">
        <v>93</v>
      </c>
      <c r="E5" s="461" t="s">
        <v>94</v>
      </c>
      <c r="F5" s="461" t="s">
        <v>95</v>
      </c>
    </row>
    <row r="6" spans="1:6" ht="19.5" customHeight="1">
      <c r="A6" s="460"/>
      <c r="B6" s="460"/>
      <c r="C6" s="460"/>
      <c r="D6" s="461"/>
      <c r="E6" s="461"/>
      <c r="F6" s="461"/>
    </row>
    <row r="7" spans="1:6" ht="19.5" customHeight="1">
      <c r="A7" s="460"/>
      <c r="B7" s="460"/>
      <c r="C7" s="460"/>
      <c r="D7" s="461"/>
      <c r="E7" s="461"/>
      <c r="F7" s="461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6" t="s">
        <v>1</v>
      </c>
      <c r="B14" s="477"/>
      <c r="C14" s="477"/>
      <c r="D14" s="478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65" t="s">
        <v>101</v>
      </c>
      <c r="B3" s="465"/>
      <c r="C3" s="465"/>
      <c r="D3" s="465"/>
      <c r="E3" s="465"/>
    </row>
    <row r="4" spans="4:5" ht="19.5" customHeight="1">
      <c r="D4" s="3"/>
      <c r="E4" s="55"/>
    </row>
    <row r="5" spans="1:5" ht="19.5" customHeight="1">
      <c r="A5" s="460" t="s">
        <v>35</v>
      </c>
      <c r="B5" s="460" t="s">
        <v>0</v>
      </c>
      <c r="C5" s="460" t="s">
        <v>8</v>
      </c>
      <c r="D5" s="461" t="s">
        <v>98</v>
      </c>
      <c r="E5" s="486" t="s">
        <v>99</v>
      </c>
    </row>
    <row r="6" spans="1:5" ht="19.5" customHeight="1">
      <c r="A6" s="460"/>
      <c r="B6" s="460"/>
      <c r="C6" s="460"/>
      <c r="D6" s="461"/>
      <c r="E6" s="487"/>
    </row>
    <row r="7" spans="1:5" ht="19.5" customHeight="1">
      <c r="A7" s="460"/>
      <c r="B7" s="460"/>
      <c r="C7" s="460"/>
      <c r="D7" s="461"/>
      <c r="E7" s="488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6" t="s">
        <v>1</v>
      </c>
      <c r="B14" s="477"/>
      <c r="C14" s="477"/>
      <c r="D14" s="478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0" customWidth="1"/>
    <col min="4" max="4" width="12.7109375" style="120" customWidth="1"/>
    <col min="5" max="5" width="33.140625" style="120" customWidth="1"/>
    <col min="6" max="6" width="9.7109375" style="120" customWidth="1"/>
    <col min="7" max="7" width="10.57421875" style="120" customWidth="1"/>
    <col min="8" max="8" width="11.8515625" style="120" customWidth="1"/>
  </cols>
  <sheetData>
    <row r="1" ht="12.75">
      <c r="H1" s="321" t="s">
        <v>446</v>
      </c>
    </row>
    <row r="2" ht="12.75">
      <c r="H2" s="321" t="s">
        <v>558</v>
      </c>
    </row>
    <row r="3" ht="7.5" customHeight="1"/>
    <row r="4" spans="1:7" ht="16.5">
      <c r="A4" s="489" t="s">
        <v>492</v>
      </c>
      <c r="B4" s="489"/>
      <c r="C4" s="489"/>
      <c r="D4" s="489"/>
      <c r="E4" s="489"/>
      <c r="F4" s="489"/>
      <c r="G4" s="489"/>
    </row>
    <row r="5" spans="1:7" ht="6" customHeight="1">
      <c r="A5" s="54"/>
      <c r="B5" s="54"/>
      <c r="C5" s="130"/>
      <c r="D5" s="130"/>
      <c r="E5" s="130"/>
      <c r="F5" s="130"/>
      <c r="G5" s="130"/>
    </row>
    <row r="6" spans="1:8" ht="12.75">
      <c r="A6" s="3"/>
      <c r="B6" s="3"/>
      <c r="C6" s="129"/>
      <c r="D6" s="129"/>
      <c r="E6" s="129"/>
      <c r="F6" s="129"/>
      <c r="G6" s="129"/>
      <c r="H6" s="144"/>
    </row>
    <row r="7" spans="1:8" ht="15" customHeight="1">
      <c r="A7" s="466" t="s">
        <v>35</v>
      </c>
      <c r="B7" s="486" t="s">
        <v>102</v>
      </c>
      <c r="C7" s="479" t="s">
        <v>106</v>
      </c>
      <c r="D7" s="493" t="s">
        <v>107</v>
      </c>
      <c r="E7" s="494"/>
      <c r="F7" s="493" t="s">
        <v>224</v>
      </c>
      <c r="G7" s="495"/>
      <c r="H7" s="479" t="s">
        <v>108</v>
      </c>
    </row>
    <row r="8" spans="1:8" ht="15" customHeight="1">
      <c r="A8" s="490"/>
      <c r="B8" s="491"/>
      <c r="C8" s="480"/>
      <c r="D8" s="479" t="s">
        <v>103</v>
      </c>
      <c r="E8" s="165" t="s">
        <v>11</v>
      </c>
      <c r="F8" s="479" t="s">
        <v>103</v>
      </c>
      <c r="G8" s="145" t="s">
        <v>11</v>
      </c>
      <c r="H8" s="480"/>
    </row>
    <row r="9" spans="1:8" ht="18" customHeight="1">
      <c r="A9" s="490"/>
      <c r="B9" s="491"/>
      <c r="C9" s="480"/>
      <c r="D9" s="480"/>
      <c r="E9" s="479" t="s">
        <v>225</v>
      </c>
      <c r="F9" s="480"/>
      <c r="G9" s="479" t="s">
        <v>226</v>
      </c>
      <c r="H9" s="480"/>
    </row>
    <row r="10" spans="1:8" ht="42" customHeight="1">
      <c r="A10" s="467"/>
      <c r="B10" s="492"/>
      <c r="C10" s="481"/>
      <c r="D10" s="481"/>
      <c r="E10" s="481"/>
      <c r="F10" s="481"/>
      <c r="G10" s="481"/>
      <c r="H10" s="481"/>
    </row>
    <row r="11" spans="1:8" ht="7.5" customHeight="1">
      <c r="A11" s="48">
        <v>1</v>
      </c>
      <c r="B11" s="48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</row>
    <row r="12" spans="1:8" ht="36.75" customHeight="1">
      <c r="A12" s="178">
        <v>1</v>
      </c>
      <c r="B12" s="180" t="s">
        <v>288</v>
      </c>
      <c r="C12" s="176">
        <v>275000</v>
      </c>
      <c r="D12" s="176">
        <v>3890162</v>
      </c>
      <c r="E12" s="176">
        <v>0</v>
      </c>
      <c r="F12" s="176">
        <v>3890162</v>
      </c>
      <c r="G12" s="176">
        <v>0</v>
      </c>
      <c r="H12" s="337">
        <v>275000</v>
      </c>
    </row>
    <row r="13" spans="1:8" ht="19.5" customHeight="1">
      <c r="A13" s="279"/>
      <c r="B13" s="335"/>
      <c r="C13" s="280"/>
      <c r="D13" s="280"/>
      <c r="E13" s="280"/>
      <c r="F13" s="280"/>
      <c r="G13" s="280"/>
      <c r="H13" s="336"/>
    </row>
    <row r="14" spans="1:8" ht="19.5" customHeight="1" hidden="1">
      <c r="A14" s="70"/>
      <c r="B14" s="72"/>
      <c r="C14" s="147"/>
      <c r="D14" s="147"/>
      <c r="E14" s="147"/>
      <c r="F14" s="147"/>
      <c r="G14" s="147"/>
      <c r="H14" s="166"/>
    </row>
    <row r="15" spans="1:8" ht="19.5" customHeight="1" hidden="1">
      <c r="A15" s="70"/>
      <c r="B15" s="72"/>
      <c r="C15" s="147"/>
      <c r="D15" s="147"/>
      <c r="E15" s="147"/>
      <c r="F15" s="147"/>
      <c r="G15" s="147"/>
      <c r="H15" s="166"/>
    </row>
    <row r="16" spans="1:8" ht="19.5" customHeight="1" hidden="1">
      <c r="A16" s="70"/>
      <c r="B16" s="72"/>
      <c r="C16" s="147"/>
      <c r="D16" s="147"/>
      <c r="E16" s="147"/>
      <c r="F16" s="147"/>
      <c r="G16" s="147"/>
      <c r="H16" s="166"/>
    </row>
    <row r="17" spans="1:8" ht="19.5" customHeight="1" hidden="1">
      <c r="A17" s="73"/>
      <c r="B17" s="74"/>
      <c r="C17" s="149"/>
      <c r="D17" s="149"/>
      <c r="E17" s="149"/>
      <c r="F17" s="149"/>
      <c r="G17" s="149"/>
      <c r="H17" s="167"/>
    </row>
    <row r="18" spans="1:8" s="19" customFormat="1" ht="19.5" customHeight="1">
      <c r="A18" s="423" t="s">
        <v>1</v>
      </c>
      <c r="B18" s="424"/>
      <c r="C18" s="168">
        <f aca="true" t="shared" si="0" ref="C18:H18">C12</f>
        <v>275000</v>
      </c>
      <c r="D18" s="168">
        <f t="shared" si="0"/>
        <v>3890162</v>
      </c>
      <c r="E18" s="168">
        <f t="shared" si="0"/>
        <v>0</v>
      </c>
      <c r="F18" s="168">
        <f t="shared" si="0"/>
        <v>3890162</v>
      </c>
      <c r="G18" s="168">
        <f t="shared" si="0"/>
        <v>0</v>
      </c>
      <c r="H18" s="177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0" customWidth="1"/>
    <col min="4" max="4" width="34.140625" style="120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29"/>
      <c r="F1" s="129"/>
      <c r="G1" s="129"/>
      <c r="H1" s="313"/>
      <c r="I1" s="129"/>
      <c r="J1" s="313"/>
      <c r="K1" s="313" t="s">
        <v>447</v>
      </c>
    </row>
    <row r="2" spans="1:11" ht="12.75">
      <c r="A2" s="3"/>
      <c r="B2" s="3"/>
      <c r="C2" s="3"/>
      <c r="D2" s="3"/>
      <c r="E2" s="129"/>
      <c r="F2" s="129"/>
      <c r="G2" s="129"/>
      <c r="H2" s="129"/>
      <c r="I2" s="129" t="s">
        <v>468</v>
      </c>
      <c r="J2" s="129"/>
      <c r="K2" s="321" t="s">
        <v>558</v>
      </c>
    </row>
    <row r="3" spans="1:11" ht="21" customHeight="1">
      <c r="A3" s="496" t="s">
        <v>559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6" customHeight="1">
      <c r="A4" s="53"/>
      <c r="B4" s="53"/>
      <c r="C4" s="53"/>
      <c r="D4" s="53"/>
      <c r="E4" s="172"/>
      <c r="F4" s="172"/>
      <c r="G4" s="172"/>
      <c r="H4" s="172"/>
      <c r="I4" s="172"/>
      <c r="J4" s="172"/>
      <c r="K4" s="46"/>
    </row>
    <row r="5" spans="1:11" ht="12.75">
      <c r="A5" s="460" t="s">
        <v>35</v>
      </c>
      <c r="B5" s="460" t="s">
        <v>0</v>
      </c>
      <c r="C5" s="460" t="s">
        <v>118</v>
      </c>
      <c r="D5" s="461" t="s">
        <v>214</v>
      </c>
      <c r="E5" s="462" t="s">
        <v>119</v>
      </c>
      <c r="F5" s="462" t="s">
        <v>120</v>
      </c>
      <c r="G5" s="462"/>
      <c r="H5" s="462"/>
      <c r="I5" s="462"/>
      <c r="J5" s="462"/>
      <c r="K5" s="461" t="s">
        <v>121</v>
      </c>
    </row>
    <row r="6" spans="1:11" ht="15" customHeight="1">
      <c r="A6" s="460"/>
      <c r="B6" s="460"/>
      <c r="C6" s="460"/>
      <c r="D6" s="461"/>
      <c r="E6" s="462"/>
      <c r="F6" s="462" t="s">
        <v>560</v>
      </c>
      <c r="G6" s="462" t="s">
        <v>122</v>
      </c>
      <c r="H6" s="462"/>
      <c r="I6" s="462"/>
      <c r="J6" s="462"/>
      <c r="K6" s="461"/>
    </row>
    <row r="7" spans="1:11" ht="15" customHeight="1">
      <c r="A7" s="460"/>
      <c r="B7" s="460"/>
      <c r="C7" s="460"/>
      <c r="D7" s="461"/>
      <c r="E7" s="462"/>
      <c r="F7" s="462"/>
      <c r="G7" s="462" t="s">
        <v>123</v>
      </c>
      <c r="H7" s="462" t="s">
        <v>124</v>
      </c>
      <c r="I7" s="462" t="s">
        <v>125</v>
      </c>
      <c r="J7" s="462" t="s">
        <v>126</v>
      </c>
      <c r="K7" s="461"/>
    </row>
    <row r="8" spans="1:11" ht="18" customHeight="1">
      <c r="A8" s="460"/>
      <c r="B8" s="460"/>
      <c r="C8" s="460"/>
      <c r="D8" s="461"/>
      <c r="E8" s="462"/>
      <c r="F8" s="462"/>
      <c r="G8" s="462"/>
      <c r="H8" s="462"/>
      <c r="I8" s="462"/>
      <c r="J8" s="462"/>
      <c r="K8" s="461"/>
    </row>
    <row r="9" spans="1:11" ht="15.75" customHeight="1">
      <c r="A9" s="460"/>
      <c r="B9" s="460"/>
      <c r="C9" s="460"/>
      <c r="D9" s="461"/>
      <c r="E9" s="462"/>
      <c r="F9" s="462"/>
      <c r="G9" s="462"/>
      <c r="H9" s="462"/>
      <c r="I9" s="462"/>
      <c r="J9" s="462"/>
      <c r="K9" s="461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7">
        <v>6</v>
      </c>
      <c r="F10" s="137">
        <v>7</v>
      </c>
      <c r="G10" s="137">
        <v>8</v>
      </c>
      <c r="H10" s="137">
        <v>9</v>
      </c>
      <c r="I10" s="137">
        <v>10</v>
      </c>
      <c r="J10" s="137">
        <v>11</v>
      </c>
      <c r="K10" s="48">
        <v>12</v>
      </c>
    </row>
    <row r="11" spans="1:11" ht="48.75" customHeight="1" hidden="1">
      <c r="A11" s="178"/>
      <c r="B11" s="179" t="s">
        <v>273</v>
      </c>
      <c r="C11" s="179" t="s">
        <v>302</v>
      </c>
      <c r="D11" s="180"/>
      <c r="E11" s="176"/>
      <c r="F11" s="176"/>
      <c r="G11" s="176"/>
      <c r="H11" s="176">
        <v>0</v>
      </c>
      <c r="I11" s="182" t="s">
        <v>127</v>
      </c>
      <c r="J11" s="176">
        <v>0</v>
      </c>
      <c r="K11" s="180" t="s">
        <v>421</v>
      </c>
    </row>
    <row r="12" spans="1:11" ht="19.5" customHeight="1" hidden="1">
      <c r="A12" s="178"/>
      <c r="B12" s="179" t="s">
        <v>234</v>
      </c>
      <c r="C12" s="179" t="s">
        <v>277</v>
      </c>
      <c r="D12" s="180" t="s">
        <v>298</v>
      </c>
      <c r="E12" s="176"/>
      <c r="F12" s="176"/>
      <c r="G12" s="176"/>
      <c r="H12" s="176">
        <v>0</v>
      </c>
      <c r="I12" s="182" t="s">
        <v>127</v>
      </c>
      <c r="J12" s="176">
        <v>0</v>
      </c>
      <c r="K12" s="180" t="s">
        <v>292</v>
      </c>
    </row>
    <row r="13" spans="1:11" ht="19.5" customHeight="1" hidden="1">
      <c r="A13" s="178"/>
      <c r="B13" s="179" t="s">
        <v>250</v>
      </c>
      <c r="C13" s="179" t="s">
        <v>279</v>
      </c>
      <c r="D13" s="180" t="s">
        <v>296</v>
      </c>
      <c r="E13" s="176"/>
      <c r="F13" s="176"/>
      <c r="G13" s="176"/>
      <c r="H13" s="176">
        <v>0</v>
      </c>
      <c r="I13" s="182" t="s">
        <v>127</v>
      </c>
      <c r="J13" s="176">
        <v>0</v>
      </c>
      <c r="K13" s="180" t="s">
        <v>293</v>
      </c>
    </row>
    <row r="14" spans="1:11" ht="19.5" customHeight="1" hidden="1">
      <c r="A14" s="178"/>
      <c r="B14" s="179" t="s">
        <v>250</v>
      </c>
      <c r="C14" s="179" t="s">
        <v>279</v>
      </c>
      <c r="D14" s="180" t="s">
        <v>297</v>
      </c>
      <c r="E14" s="176"/>
      <c r="F14" s="176"/>
      <c r="G14" s="176"/>
      <c r="H14" s="176">
        <v>0</v>
      </c>
      <c r="I14" s="182" t="s">
        <v>127</v>
      </c>
      <c r="J14" s="176">
        <v>0</v>
      </c>
      <c r="K14" s="180" t="s">
        <v>293</v>
      </c>
    </row>
    <row r="15" spans="1:11" ht="19.5" customHeight="1" hidden="1">
      <c r="A15" s="178"/>
      <c r="B15" s="179" t="s">
        <v>250</v>
      </c>
      <c r="C15" s="179" t="s">
        <v>280</v>
      </c>
      <c r="D15" s="180" t="s">
        <v>295</v>
      </c>
      <c r="E15" s="176"/>
      <c r="F15" s="176"/>
      <c r="G15" s="176"/>
      <c r="H15" s="176">
        <v>0</v>
      </c>
      <c r="I15" s="182" t="s">
        <v>127</v>
      </c>
      <c r="J15" s="176">
        <v>0</v>
      </c>
      <c r="K15" s="180" t="s">
        <v>294</v>
      </c>
    </row>
    <row r="16" spans="1:11" ht="52.5" customHeight="1" hidden="1">
      <c r="A16" s="178"/>
      <c r="B16" s="179" t="s">
        <v>228</v>
      </c>
      <c r="C16" s="179" t="s">
        <v>267</v>
      </c>
      <c r="D16" s="180"/>
      <c r="E16" s="176"/>
      <c r="F16" s="176"/>
      <c r="G16" s="176"/>
      <c r="H16" s="176">
        <v>0</v>
      </c>
      <c r="I16" s="182" t="s">
        <v>127</v>
      </c>
      <c r="J16" s="176">
        <v>0</v>
      </c>
      <c r="K16" s="180" t="s">
        <v>421</v>
      </c>
    </row>
    <row r="17" spans="1:11" ht="52.5" customHeight="1" hidden="1">
      <c r="A17" s="178"/>
      <c r="B17" s="179" t="s">
        <v>240</v>
      </c>
      <c r="C17" s="179" t="s">
        <v>317</v>
      </c>
      <c r="D17" s="180"/>
      <c r="E17" s="176"/>
      <c r="F17" s="176"/>
      <c r="G17" s="176"/>
      <c r="H17" s="176">
        <v>0</v>
      </c>
      <c r="I17" s="182" t="s">
        <v>127</v>
      </c>
      <c r="J17" s="176">
        <v>0</v>
      </c>
      <c r="K17" s="180" t="s">
        <v>421</v>
      </c>
    </row>
    <row r="18" spans="1:11" ht="52.5" customHeight="1" hidden="1">
      <c r="A18" s="178"/>
      <c r="B18" s="179" t="s">
        <v>250</v>
      </c>
      <c r="C18" s="179" t="s">
        <v>340</v>
      </c>
      <c r="D18" s="180"/>
      <c r="E18" s="176"/>
      <c r="F18" s="176"/>
      <c r="G18" s="176"/>
      <c r="H18" s="176">
        <v>0</v>
      </c>
      <c r="I18" s="182" t="s">
        <v>127</v>
      </c>
      <c r="J18" s="176">
        <v>0</v>
      </c>
      <c r="K18" s="180" t="s">
        <v>421</v>
      </c>
    </row>
    <row r="19" spans="1:11" ht="47.25" customHeight="1" hidden="1">
      <c r="A19" s="178"/>
      <c r="B19" s="179" t="s">
        <v>366</v>
      </c>
      <c r="C19" s="179" t="s">
        <v>454</v>
      </c>
      <c r="D19" s="180" t="s">
        <v>487</v>
      </c>
      <c r="E19" s="176"/>
      <c r="F19" s="176"/>
      <c r="G19" s="176"/>
      <c r="H19" s="176">
        <v>0</v>
      </c>
      <c r="I19" s="181" t="s">
        <v>127</v>
      </c>
      <c r="J19" s="176">
        <v>0</v>
      </c>
      <c r="K19" s="180" t="s">
        <v>421</v>
      </c>
    </row>
    <row r="20" spans="1:11" ht="60" customHeight="1">
      <c r="A20" s="178">
        <v>1</v>
      </c>
      <c r="B20" s="179" t="s">
        <v>231</v>
      </c>
      <c r="C20" s="179" t="s">
        <v>303</v>
      </c>
      <c r="D20" s="180" t="s">
        <v>561</v>
      </c>
      <c r="E20" s="176">
        <v>14500</v>
      </c>
      <c r="F20" s="176">
        <v>14500</v>
      </c>
      <c r="G20" s="176">
        <v>14500</v>
      </c>
      <c r="H20" s="176">
        <v>0</v>
      </c>
      <c r="I20" s="181" t="s">
        <v>550</v>
      </c>
      <c r="J20" s="176">
        <v>0</v>
      </c>
      <c r="K20" s="180" t="s">
        <v>421</v>
      </c>
    </row>
    <row r="21" spans="1:11" ht="47.25" customHeight="1" hidden="1">
      <c r="A21" s="178">
        <v>5</v>
      </c>
      <c r="B21" s="179"/>
      <c r="C21" s="179"/>
      <c r="D21" s="180"/>
      <c r="E21" s="176"/>
      <c r="F21" s="176"/>
      <c r="G21" s="176"/>
      <c r="H21" s="176">
        <v>0</v>
      </c>
      <c r="I21" s="181" t="s">
        <v>127</v>
      </c>
      <c r="J21" s="176">
        <v>0</v>
      </c>
      <c r="K21" s="180" t="s">
        <v>421</v>
      </c>
    </row>
    <row r="22" spans="1:11" ht="47.25" customHeight="1" hidden="1">
      <c r="A22" s="178">
        <v>7</v>
      </c>
      <c r="B22" s="179" t="s">
        <v>360</v>
      </c>
      <c r="C22" s="179" t="s">
        <v>364</v>
      </c>
      <c r="D22" s="180" t="s">
        <v>462</v>
      </c>
      <c r="E22" s="176">
        <v>0</v>
      </c>
      <c r="F22" s="176">
        <v>0</v>
      </c>
      <c r="G22" s="176">
        <v>0</v>
      </c>
      <c r="H22" s="176">
        <v>0</v>
      </c>
      <c r="I22" s="181" t="s">
        <v>127</v>
      </c>
      <c r="J22" s="176">
        <v>0</v>
      </c>
      <c r="K22" s="180" t="s">
        <v>421</v>
      </c>
    </row>
    <row r="23" spans="1:11" s="19" customFormat="1" ht="19.5" customHeight="1">
      <c r="A23" s="497" t="s">
        <v>1</v>
      </c>
      <c r="B23" s="497"/>
      <c r="C23" s="497"/>
      <c r="D23" s="497"/>
      <c r="E23" s="176">
        <f>SUM(E11:E22)</f>
        <v>14500</v>
      </c>
      <c r="F23" s="176">
        <f>SUM(F11:F22)</f>
        <v>14500</v>
      </c>
      <c r="G23" s="176">
        <f>SUM(G11:G22)</f>
        <v>14500</v>
      </c>
      <c r="H23" s="176">
        <f>SUM(H11:H22)</f>
        <v>0</v>
      </c>
      <c r="I23" s="176">
        <v>0</v>
      </c>
      <c r="J23" s="176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29"/>
      <c r="F24" s="129"/>
      <c r="G24" s="129"/>
      <c r="H24" s="129"/>
      <c r="I24" s="129"/>
      <c r="J24" s="129"/>
      <c r="K24" s="3"/>
    </row>
    <row r="25" spans="1:11" ht="12.75" customHeight="1">
      <c r="A25" s="3" t="s">
        <v>128</v>
      </c>
      <c r="B25" s="3"/>
      <c r="C25" s="3"/>
      <c r="D25" s="3"/>
      <c r="E25" s="129"/>
      <c r="F25" s="129"/>
      <c r="G25" s="129"/>
      <c r="H25" s="129"/>
      <c r="I25" s="129"/>
      <c r="J25" s="129"/>
      <c r="K25" s="3"/>
    </row>
    <row r="26" spans="1:11" ht="12.75">
      <c r="A26" s="3" t="s">
        <v>129</v>
      </c>
      <c r="B26" s="3"/>
      <c r="C26" s="3"/>
      <c r="D26" s="3"/>
      <c r="E26" s="129"/>
      <c r="F26" s="129"/>
      <c r="G26" s="129"/>
      <c r="H26" s="129"/>
      <c r="I26" s="129"/>
      <c r="J26" s="129"/>
      <c r="K26" s="3"/>
    </row>
    <row r="27" spans="1:11" ht="12.75">
      <c r="A27" s="3" t="s">
        <v>130</v>
      </c>
      <c r="B27" s="3"/>
      <c r="C27" s="3"/>
      <c r="D27" s="3"/>
      <c r="E27" s="129"/>
      <c r="F27" s="129"/>
      <c r="G27" s="129"/>
      <c r="H27" s="129"/>
      <c r="I27" s="129"/>
      <c r="J27" s="129"/>
      <c r="K27" s="3"/>
    </row>
    <row r="28" spans="1:11" ht="12.75">
      <c r="A28" s="3" t="s">
        <v>131</v>
      </c>
      <c r="B28" s="3"/>
      <c r="C28" s="3"/>
      <c r="D28" s="3"/>
      <c r="E28" s="129"/>
      <c r="F28" s="129"/>
      <c r="G28" s="129"/>
      <c r="H28" s="129"/>
      <c r="I28" s="129"/>
      <c r="J28" s="129"/>
      <c r="K28" s="3"/>
    </row>
    <row r="29" spans="1:11" ht="12.75">
      <c r="A29" s="3" t="s">
        <v>533</v>
      </c>
      <c r="B29" s="3"/>
      <c r="C29" s="3"/>
      <c r="D29" s="3"/>
      <c r="E29" s="129"/>
      <c r="F29" s="129"/>
      <c r="G29" s="129"/>
      <c r="H29" s="129"/>
      <c r="I29" s="129"/>
      <c r="J29" s="129"/>
      <c r="K29" s="3"/>
    </row>
    <row r="30" spans="1:11" ht="12.75">
      <c r="A30" s="10"/>
      <c r="B30" s="3"/>
      <c r="C30" s="3"/>
      <c r="D30" s="3"/>
      <c r="E30" s="129"/>
      <c r="F30" s="129"/>
      <c r="G30" s="129"/>
      <c r="H30" s="129"/>
      <c r="I30" s="129"/>
      <c r="J30" s="129"/>
      <c r="K30" s="3"/>
    </row>
    <row r="31" spans="1:11" ht="12.75">
      <c r="A31" s="3"/>
      <c r="B31" s="3"/>
      <c r="C31" s="3"/>
      <c r="D31" s="3"/>
      <c r="E31" s="129"/>
      <c r="F31" s="129"/>
      <c r="G31" s="129"/>
      <c r="H31" s="129"/>
      <c r="I31" s="129"/>
      <c r="J31" s="129"/>
      <c r="K31" s="3"/>
    </row>
  </sheetData>
  <sheetProtection/>
  <mergeCells count="15"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29"/>
      <c r="E1" s="129"/>
      <c r="F1" s="129"/>
      <c r="G1" s="333" t="s">
        <v>493</v>
      </c>
    </row>
    <row r="2" spans="1:7" ht="12.75">
      <c r="A2" s="3"/>
      <c r="B2" s="3"/>
      <c r="C2" s="3"/>
      <c r="D2" s="129"/>
      <c r="E2" s="129"/>
      <c r="F2" s="129"/>
      <c r="G2" s="321" t="s">
        <v>545</v>
      </c>
    </row>
    <row r="3" spans="1:7" ht="12.75">
      <c r="A3" s="3"/>
      <c r="B3" s="3"/>
      <c r="C3" s="3"/>
      <c r="D3" s="129"/>
      <c r="E3" s="129"/>
      <c r="F3" s="129"/>
      <c r="G3" s="313"/>
    </row>
    <row r="4" spans="1:7" ht="36" customHeight="1">
      <c r="A4" s="498" t="s">
        <v>555</v>
      </c>
      <c r="B4" s="498"/>
      <c r="C4" s="498"/>
      <c r="D4" s="498"/>
      <c r="E4" s="498"/>
      <c r="F4" s="498"/>
      <c r="G4" s="498"/>
    </row>
    <row r="5" spans="1:7" ht="15.75">
      <c r="A5" s="323"/>
      <c r="B5" s="324"/>
      <c r="C5" s="324"/>
      <c r="D5" s="324"/>
      <c r="E5" s="324"/>
      <c r="F5" s="324"/>
      <c r="G5" s="324"/>
    </row>
    <row r="6" spans="1:7" ht="12.75">
      <c r="A6" s="460" t="s">
        <v>0</v>
      </c>
      <c r="B6" s="466" t="s">
        <v>8</v>
      </c>
      <c r="C6" s="466" t="s">
        <v>79</v>
      </c>
      <c r="D6" s="462" t="s">
        <v>77</v>
      </c>
      <c r="E6" s="462" t="s">
        <v>83</v>
      </c>
      <c r="F6" s="462" t="s">
        <v>78</v>
      </c>
      <c r="G6" s="462"/>
    </row>
    <row r="7" spans="1:7" ht="25.5">
      <c r="A7" s="460"/>
      <c r="B7" s="467"/>
      <c r="C7" s="467"/>
      <c r="D7" s="468"/>
      <c r="E7" s="462"/>
      <c r="F7" s="145" t="s">
        <v>80</v>
      </c>
      <c r="G7" s="145" t="s">
        <v>81</v>
      </c>
    </row>
    <row r="8" spans="1:7" ht="12.75">
      <c r="A8" s="48">
        <v>1</v>
      </c>
      <c r="B8" s="48">
        <v>2</v>
      </c>
      <c r="C8" s="48">
        <v>3</v>
      </c>
      <c r="D8" s="137">
        <v>4</v>
      </c>
      <c r="E8" s="137">
        <v>5</v>
      </c>
      <c r="F8" s="137">
        <v>6</v>
      </c>
      <c r="G8" s="137">
        <v>7</v>
      </c>
    </row>
    <row r="9" spans="1:7" ht="25.5">
      <c r="A9" s="325">
        <v>754</v>
      </c>
      <c r="B9" s="325"/>
      <c r="C9" s="327" t="s">
        <v>264</v>
      </c>
      <c r="D9" s="150">
        <v>130000</v>
      </c>
      <c r="E9" s="150">
        <v>130000</v>
      </c>
      <c r="F9" s="150">
        <f>F10</f>
        <v>0</v>
      </c>
      <c r="G9" s="150">
        <v>130000</v>
      </c>
    </row>
    <row r="10" spans="1:7" ht="25.5">
      <c r="A10" s="334"/>
      <c r="B10" s="334">
        <v>75412</v>
      </c>
      <c r="C10" s="397" t="s">
        <v>554</v>
      </c>
      <c r="D10" s="280">
        <v>130000</v>
      </c>
      <c r="E10" s="280">
        <v>130000</v>
      </c>
      <c r="F10" s="280">
        <v>0</v>
      </c>
      <c r="G10" s="280">
        <v>130000</v>
      </c>
    </row>
    <row r="11" spans="1:7" ht="38.25" hidden="1">
      <c r="A11" s="140">
        <v>751</v>
      </c>
      <c r="B11" s="140"/>
      <c r="C11" s="156" t="s">
        <v>239</v>
      </c>
      <c r="D11" s="148">
        <f>D12</f>
        <v>1348</v>
      </c>
      <c r="E11" s="148">
        <f>E12</f>
        <v>0</v>
      </c>
      <c r="F11" s="148">
        <f>F12</f>
        <v>1348</v>
      </c>
      <c r="G11" s="148">
        <f>G12</f>
        <v>0</v>
      </c>
    </row>
    <row r="12" spans="1:7" ht="25.5" hidden="1">
      <c r="A12" s="50"/>
      <c r="B12" s="50">
        <v>75101</v>
      </c>
      <c r="C12" s="92" t="s">
        <v>262</v>
      </c>
      <c r="D12" s="147">
        <v>1348</v>
      </c>
      <c r="E12" s="147">
        <v>0</v>
      </c>
      <c r="F12" s="147">
        <v>1348</v>
      </c>
      <c r="G12" s="147">
        <v>0</v>
      </c>
    </row>
    <row r="13" spans="1:7" ht="12.75" hidden="1">
      <c r="A13" s="140">
        <v>752</v>
      </c>
      <c r="B13" s="140"/>
      <c r="C13" s="307" t="s">
        <v>457</v>
      </c>
      <c r="D13" s="148">
        <f>D14</f>
        <v>0</v>
      </c>
      <c r="E13" s="148">
        <f>E14</f>
        <v>0</v>
      </c>
      <c r="F13" s="148">
        <f>F14</f>
        <v>0</v>
      </c>
      <c r="G13" s="148">
        <f>G14</f>
        <v>0</v>
      </c>
    </row>
    <row r="14" spans="1:7" ht="12.75" hidden="1">
      <c r="A14" s="50"/>
      <c r="B14" s="50">
        <v>75212</v>
      </c>
      <c r="C14" s="92" t="s">
        <v>456</v>
      </c>
      <c r="D14" s="303">
        <v>0</v>
      </c>
      <c r="E14" s="303">
        <v>0</v>
      </c>
      <c r="F14" s="303">
        <v>0</v>
      </c>
      <c r="G14" s="303">
        <v>0</v>
      </c>
    </row>
    <row r="15" spans="1:7" ht="25.5" hidden="1">
      <c r="A15" s="140">
        <v>754</v>
      </c>
      <c r="B15" s="140"/>
      <c r="C15" s="155" t="s">
        <v>264</v>
      </c>
      <c r="D15" s="148">
        <f>D16+D17</f>
        <v>0</v>
      </c>
      <c r="E15" s="148">
        <f>E16+E17</f>
        <v>0</v>
      </c>
      <c r="F15" s="148">
        <f>F16+F17</f>
        <v>0</v>
      </c>
      <c r="G15" s="148">
        <f>G16+G17</f>
        <v>0</v>
      </c>
    </row>
    <row r="16" spans="1:7" ht="12.75" hidden="1">
      <c r="A16" s="301"/>
      <c r="B16" s="301">
        <v>75412</v>
      </c>
      <c r="C16" s="302" t="s">
        <v>318</v>
      </c>
      <c r="D16" s="303">
        <v>0</v>
      </c>
      <c r="E16" s="303">
        <v>0</v>
      </c>
      <c r="F16" s="303">
        <v>0</v>
      </c>
      <c r="G16" s="303">
        <v>0</v>
      </c>
    </row>
    <row r="17" spans="1:7" ht="12.75" hidden="1">
      <c r="A17" s="50"/>
      <c r="B17" s="50">
        <v>75414</v>
      </c>
      <c r="C17" s="50" t="s">
        <v>263</v>
      </c>
      <c r="D17" s="147">
        <v>0</v>
      </c>
      <c r="E17" s="147">
        <v>0</v>
      </c>
      <c r="F17" s="147">
        <v>0</v>
      </c>
      <c r="G17" s="147">
        <v>0</v>
      </c>
    </row>
    <row r="18" spans="1:7" ht="12.75" hidden="1">
      <c r="A18" s="140">
        <v>852</v>
      </c>
      <c r="B18" s="140"/>
      <c r="C18" s="140" t="s">
        <v>253</v>
      </c>
      <c r="D18" s="148">
        <f>D19+D20</f>
        <v>1281700</v>
      </c>
      <c r="E18" s="148">
        <f>E19+E20</f>
        <v>0</v>
      </c>
      <c r="F18" s="148">
        <f>F19+F20</f>
        <v>1281700</v>
      </c>
      <c r="G18" s="148">
        <f>G19+G20</f>
        <v>0</v>
      </c>
    </row>
    <row r="19" spans="1:7" ht="38.25" hidden="1">
      <c r="A19" s="50"/>
      <c r="B19" s="50">
        <v>85212</v>
      </c>
      <c r="C19" s="154" t="s">
        <v>526</v>
      </c>
      <c r="D19" s="147">
        <v>1280000</v>
      </c>
      <c r="E19" s="147">
        <v>0</v>
      </c>
      <c r="F19" s="147">
        <v>1280000</v>
      </c>
      <c r="G19" s="147">
        <v>0</v>
      </c>
    </row>
    <row r="20" spans="1:7" ht="51" hidden="1">
      <c r="A20" s="50"/>
      <c r="B20" s="50">
        <v>85213</v>
      </c>
      <c r="C20" s="154" t="s">
        <v>527</v>
      </c>
      <c r="D20" s="147">
        <v>1700</v>
      </c>
      <c r="E20" s="147">
        <v>0</v>
      </c>
      <c r="F20" s="147">
        <v>1700</v>
      </c>
      <c r="G20" s="147">
        <v>0</v>
      </c>
    </row>
    <row r="21" spans="1:7" ht="12.75" hidden="1">
      <c r="A21" s="50"/>
      <c r="B21" s="50"/>
      <c r="C21" s="50"/>
      <c r="D21" s="147"/>
      <c r="E21" s="147"/>
      <c r="F21" s="147"/>
      <c r="G21" s="147"/>
    </row>
    <row r="22" spans="1:7" ht="12.75" hidden="1">
      <c r="A22" s="50"/>
      <c r="B22" s="50"/>
      <c r="C22" s="50"/>
      <c r="D22" s="147"/>
      <c r="E22" s="147"/>
      <c r="F22" s="147"/>
      <c r="G22" s="147"/>
    </row>
    <row r="23" spans="1:7" ht="12.75" hidden="1">
      <c r="A23" s="50"/>
      <c r="B23" s="50"/>
      <c r="C23" s="50"/>
      <c r="D23" s="147"/>
      <c r="E23" s="147"/>
      <c r="F23" s="147"/>
      <c r="G23" s="147"/>
    </row>
    <row r="24" spans="1:7" ht="12.75" hidden="1">
      <c r="A24" s="51"/>
      <c r="B24" s="51"/>
      <c r="C24" s="51"/>
      <c r="D24" s="149"/>
      <c r="E24" s="149"/>
      <c r="F24" s="149"/>
      <c r="G24" s="149"/>
    </row>
    <row r="25" spans="1:7" ht="12.75">
      <c r="A25" s="141"/>
      <c r="B25" s="142"/>
      <c r="C25" s="143" t="s">
        <v>1</v>
      </c>
      <c r="D25" s="150">
        <f>D9</f>
        <v>130000</v>
      </c>
      <c r="E25" s="150">
        <f>E9</f>
        <v>130000</v>
      </c>
      <c r="F25" s="150">
        <f>F9</f>
        <v>0</v>
      </c>
      <c r="G25" s="150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29"/>
      <c r="E1" s="129"/>
      <c r="F1" s="129"/>
      <c r="G1" s="313" t="s">
        <v>493</v>
      </c>
    </row>
    <row r="2" spans="1:7" ht="14.25" customHeight="1">
      <c r="A2" s="3"/>
      <c r="B2" s="3"/>
      <c r="C2" s="3"/>
      <c r="D2" s="129"/>
      <c r="E2" s="129"/>
      <c r="F2" s="129"/>
      <c r="G2" s="321" t="s">
        <v>494</v>
      </c>
    </row>
    <row r="3" spans="1:7" ht="14.25" customHeight="1">
      <c r="A3" s="3"/>
      <c r="B3" s="3"/>
      <c r="C3" s="3"/>
      <c r="D3" s="129"/>
      <c r="E3" s="129"/>
      <c r="F3" s="129"/>
      <c r="G3" s="313"/>
    </row>
    <row r="4" spans="1:7" ht="61.5" customHeight="1">
      <c r="A4" s="498" t="s">
        <v>495</v>
      </c>
      <c r="B4" s="498"/>
      <c r="C4" s="498"/>
      <c r="D4" s="498"/>
      <c r="E4" s="498"/>
      <c r="F4" s="498"/>
      <c r="G4" s="498"/>
    </row>
    <row r="5" spans="1:7" ht="12.75">
      <c r="A5" s="460" t="s">
        <v>0</v>
      </c>
      <c r="B5" s="466" t="s">
        <v>8</v>
      </c>
      <c r="C5" s="466" t="s">
        <v>79</v>
      </c>
      <c r="D5" s="462" t="s">
        <v>77</v>
      </c>
      <c r="E5" s="462" t="s">
        <v>83</v>
      </c>
      <c r="F5" s="462" t="s">
        <v>78</v>
      </c>
      <c r="G5" s="462"/>
    </row>
    <row r="6" spans="1:7" ht="25.5">
      <c r="A6" s="460"/>
      <c r="B6" s="467"/>
      <c r="C6" s="467"/>
      <c r="D6" s="468"/>
      <c r="E6" s="462"/>
      <c r="F6" s="145" t="s">
        <v>80</v>
      </c>
      <c r="G6" s="145" t="s">
        <v>81</v>
      </c>
    </row>
    <row r="7" spans="1:7" ht="12.75">
      <c r="A7" s="48">
        <v>1</v>
      </c>
      <c r="B7" s="48">
        <v>2</v>
      </c>
      <c r="C7" s="48">
        <v>3</v>
      </c>
      <c r="D7" s="137">
        <v>4</v>
      </c>
      <c r="E7" s="137">
        <v>5</v>
      </c>
      <c r="F7" s="137">
        <v>6</v>
      </c>
      <c r="G7" s="137">
        <v>7</v>
      </c>
    </row>
    <row r="8" spans="1:7" ht="12.75">
      <c r="A8" s="139">
        <v>710</v>
      </c>
      <c r="B8" s="139"/>
      <c r="C8" s="139" t="s">
        <v>305</v>
      </c>
      <c r="D8" s="146">
        <f>D9</f>
        <v>2000</v>
      </c>
      <c r="E8" s="146">
        <f>E9</f>
        <v>2000</v>
      </c>
      <c r="F8" s="146">
        <f>F9</f>
        <v>2000</v>
      </c>
      <c r="G8" s="146">
        <f>G9</f>
        <v>0</v>
      </c>
    </row>
    <row r="9" spans="1:7" ht="12.75">
      <c r="A9" s="50"/>
      <c r="B9" s="50">
        <v>71035</v>
      </c>
      <c r="C9" s="93" t="s">
        <v>422</v>
      </c>
      <c r="D9" s="147">
        <v>2000</v>
      </c>
      <c r="E9" s="147">
        <v>2000</v>
      </c>
      <c r="F9" s="147">
        <v>2000</v>
      </c>
      <c r="G9" s="147">
        <v>0</v>
      </c>
    </row>
    <row r="10" spans="1:7" ht="38.25" hidden="1">
      <c r="A10" s="140">
        <v>751</v>
      </c>
      <c r="B10" s="140"/>
      <c r="C10" s="156" t="s">
        <v>239</v>
      </c>
      <c r="D10" s="148">
        <f>D11</f>
        <v>1348</v>
      </c>
      <c r="E10" s="148">
        <f>E11</f>
        <v>0</v>
      </c>
      <c r="F10" s="148">
        <f>F11</f>
        <v>1348</v>
      </c>
      <c r="G10" s="148">
        <f>G11</f>
        <v>0</v>
      </c>
    </row>
    <row r="11" spans="1:7" ht="25.5" hidden="1">
      <c r="A11" s="50"/>
      <c r="B11" s="50">
        <v>75101</v>
      </c>
      <c r="C11" s="92" t="s">
        <v>262</v>
      </c>
      <c r="D11" s="147">
        <v>1348</v>
      </c>
      <c r="E11" s="147">
        <v>0</v>
      </c>
      <c r="F11" s="147">
        <v>1348</v>
      </c>
      <c r="G11" s="147">
        <v>0</v>
      </c>
    </row>
    <row r="12" spans="1:7" ht="12.75" hidden="1">
      <c r="A12" s="140">
        <v>752</v>
      </c>
      <c r="B12" s="140"/>
      <c r="C12" s="307" t="s">
        <v>457</v>
      </c>
      <c r="D12" s="148">
        <f>D13</f>
        <v>0</v>
      </c>
      <c r="E12" s="148">
        <f>E13</f>
        <v>0</v>
      </c>
      <c r="F12" s="148">
        <f>F13</f>
        <v>0</v>
      </c>
      <c r="G12" s="148">
        <f>G13</f>
        <v>0</v>
      </c>
    </row>
    <row r="13" spans="1:7" ht="12.75" hidden="1">
      <c r="A13" s="50"/>
      <c r="B13" s="50">
        <v>75212</v>
      </c>
      <c r="C13" s="92" t="s">
        <v>456</v>
      </c>
      <c r="D13" s="303">
        <v>0</v>
      </c>
      <c r="E13" s="303">
        <v>0</v>
      </c>
      <c r="F13" s="303">
        <v>0</v>
      </c>
      <c r="G13" s="303">
        <v>0</v>
      </c>
    </row>
    <row r="14" spans="1:7" ht="25.5" hidden="1">
      <c r="A14" s="140">
        <v>754</v>
      </c>
      <c r="B14" s="140"/>
      <c r="C14" s="155" t="s">
        <v>264</v>
      </c>
      <c r="D14" s="148">
        <f>D15+D16</f>
        <v>0</v>
      </c>
      <c r="E14" s="148">
        <f>E15+E16</f>
        <v>0</v>
      </c>
      <c r="F14" s="148">
        <f>F15+F16</f>
        <v>0</v>
      </c>
      <c r="G14" s="148">
        <f>G15+G16</f>
        <v>0</v>
      </c>
    </row>
    <row r="15" spans="1:7" ht="12.75" hidden="1">
      <c r="A15" s="301"/>
      <c r="B15" s="301">
        <v>75412</v>
      </c>
      <c r="C15" s="302" t="s">
        <v>318</v>
      </c>
      <c r="D15" s="303">
        <v>0</v>
      </c>
      <c r="E15" s="303">
        <v>0</v>
      </c>
      <c r="F15" s="303">
        <v>0</v>
      </c>
      <c r="G15" s="303">
        <v>0</v>
      </c>
    </row>
    <row r="16" spans="1:7" ht="12.75" hidden="1">
      <c r="A16" s="50"/>
      <c r="B16" s="50">
        <v>75414</v>
      </c>
      <c r="C16" s="50" t="s">
        <v>263</v>
      </c>
      <c r="D16" s="147">
        <v>0</v>
      </c>
      <c r="E16" s="147">
        <v>0</v>
      </c>
      <c r="F16" s="147">
        <v>0</v>
      </c>
      <c r="G16" s="147">
        <v>0</v>
      </c>
    </row>
    <row r="17" spans="1:7" ht="12.75" hidden="1">
      <c r="A17" s="140">
        <v>852</v>
      </c>
      <c r="B17" s="140"/>
      <c r="C17" s="140" t="s">
        <v>253</v>
      </c>
      <c r="D17" s="148">
        <f>D18+D19</f>
        <v>1281700</v>
      </c>
      <c r="E17" s="148">
        <f>E18+E19</f>
        <v>0</v>
      </c>
      <c r="F17" s="148">
        <f>F18+F19</f>
        <v>1281700</v>
      </c>
      <c r="G17" s="148">
        <f>G18+G19</f>
        <v>0</v>
      </c>
    </row>
    <row r="18" spans="1:7" ht="38.25" hidden="1">
      <c r="A18" s="50"/>
      <c r="B18" s="50">
        <v>85212</v>
      </c>
      <c r="C18" s="154" t="s">
        <v>265</v>
      </c>
      <c r="D18" s="147">
        <v>1280000</v>
      </c>
      <c r="E18" s="147">
        <v>0</v>
      </c>
      <c r="F18" s="147">
        <v>1280000</v>
      </c>
      <c r="G18" s="147">
        <v>0</v>
      </c>
    </row>
    <row r="19" spans="1:7" ht="51" hidden="1">
      <c r="A19" s="50"/>
      <c r="B19" s="50">
        <v>85213</v>
      </c>
      <c r="C19" s="154" t="s">
        <v>266</v>
      </c>
      <c r="D19" s="147">
        <v>1700</v>
      </c>
      <c r="E19" s="147">
        <v>0</v>
      </c>
      <c r="F19" s="147">
        <v>1700</v>
      </c>
      <c r="G19" s="147">
        <v>0</v>
      </c>
    </row>
    <row r="20" spans="1:7" ht="12.75" hidden="1">
      <c r="A20" s="50"/>
      <c r="B20" s="50"/>
      <c r="C20" s="50"/>
      <c r="D20" s="147"/>
      <c r="E20" s="147"/>
      <c r="F20" s="147"/>
      <c r="G20" s="147"/>
    </row>
    <row r="21" spans="1:7" ht="12.75" hidden="1">
      <c r="A21" s="50"/>
      <c r="B21" s="50"/>
      <c r="C21" s="50"/>
      <c r="D21" s="147"/>
      <c r="E21" s="147"/>
      <c r="F21" s="147"/>
      <c r="G21" s="147"/>
    </row>
    <row r="22" spans="1:7" ht="12.75" hidden="1">
      <c r="A22" s="50"/>
      <c r="B22" s="50"/>
      <c r="C22" s="50"/>
      <c r="D22" s="147"/>
      <c r="E22" s="147"/>
      <c r="F22" s="147"/>
      <c r="G22" s="147"/>
    </row>
    <row r="23" spans="1:7" ht="12.75" hidden="1">
      <c r="A23" s="51"/>
      <c r="B23" s="51"/>
      <c r="C23" s="51"/>
      <c r="D23" s="149"/>
      <c r="E23" s="149"/>
      <c r="F23" s="149"/>
      <c r="G23" s="149"/>
    </row>
    <row r="24" spans="1:7" ht="12.75">
      <c r="A24" s="141"/>
      <c r="B24" s="142"/>
      <c r="C24" s="143" t="s">
        <v>1</v>
      </c>
      <c r="D24" s="150">
        <f>D8</f>
        <v>2000</v>
      </c>
      <c r="E24" s="150">
        <f>E8+E10+E17+E14+E12</f>
        <v>2000</v>
      </c>
      <c r="F24" s="150">
        <f>F8</f>
        <v>2000</v>
      </c>
      <c r="G24" s="150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65" t="s">
        <v>212</v>
      </c>
      <c r="B4" s="465"/>
      <c r="C4" s="465"/>
      <c r="D4" s="459"/>
      <c r="E4" s="459"/>
      <c r="F4" s="459"/>
      <c r="G4" s="459"/>
      <c r="H4" s="459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6" t="s">
        <v>35</v>
      </c>
      <c r="B7" s="466" t="s">
        <v>0</v>
      </c>
      <c r="C7" s="466" t="s">
        <v>8</v>
      </c>
      <c r="D7" s="486" t="s">
        <v>109</v>
      </c>
      <c r="E7" s="486" t="s">
        <v>210</v>
      </c>
      <c r="F7" s="499" t="s">
        <v>120</v>
      </c>
      <c r="G7" s="500"/>
      <c r="H7" s="501"/>
    </row>
    <row r="8" spans="1:8" ht="15" customHeight="1">
      <c r="A8" s="490"/>
      <c r="B8" s="490"/>
      <c r="C8" s="490"/>
      <c r="D8" s="491"/>
      <c r="E8" s="487"/>
      <c r="F8" s="502"/>
      <c r="G8" s="503"/>
      <c r="H8" s="504"/>
    </row>
    <row r="9" spans="1:8" ht="15" customHeight="1">
      <c r="A9" s="490"/>
      <c r="B9" s="490"/>
      <c r="C9" s="490"/>
      <c r="D9" s="491"/>
      <c r="E9" s="487"/>
      <c r="F9" s="114"/>
      <c r="G9" s="499" t="s">
        <v>220</v>
      </c>
      <c r="H9" s="501"/>
    </row>
    <row r="10" spans="1:8" ht="15" customHeight="1">
      <c r="A10" s="490"/>
      <c r="B10" s="490"/>
      <c r="C10" s="490"/>
      <c r="D10" s="491"/>
      <c r="E10" s="487"/>
      <c r="F10" s="114" t="s">
        <v>218</v>
      </c>
      <c r="G10" s="502"/>
      <c r="H10" s="504"/>
    </row>
    <row r="11" spans="1:8" ht="18" customHeight="1">
      <c r="A11" s="490"/>
      <c r="B11" s="490"/>
      <c r="C11" s="490"/>
      <c r="D11" s="491"/>
      <c r="E11" s="487"/>
      <c r="F11" s="114" t="s">
        <v>219</v>
      </c>
      <c r="G11" s="114" t="s">
        <v>3</v>
      </c>
      <c r="H11" s="114" t="s">
        <v>9</v>
      </c>
    </row>
    <row r="12" spans="1:8" ht="42" customHeight="1">
      <c r="A12" s="467"/>
      <c r="B12" s="467"/>
      <c r="C12" s="467"/>
      <c r="D12" s="492"/>
      <c r="E12" s="488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23" t="s">
        <v>1</v>
      </c>
      <c r="B20" s="440"/>
      <c r="C20" s="440"/>
      <c r="D20" s="424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29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29"/>
      <c r="G1" s="129"/>
      <c r="H1" s="129" t="s">
        <v>411</v>
      </c>
      <c r="I1" s="129"/>
      <c r="J1" s="129"/>
      <c r="K1" s="129"/>
      <c r="L1" s="129"/>
      <c r="M1" s="129"/>
      <c r="N1" s="129"/>
      <c r="O1" s="129"/>
    </row>
    <row r="2" spans="3:15" ht="12.75">
      <c r="C2" s="3"/>
      <c r="F2" s="129"/>
      <c r="G2" s="129"/>
      <c r="H2" s="129"/>
      <c r="I2" s="129"/>
      <c r="J2" s="129"/>
      <c r="K2" s="129"/>
      <c r="L2" s="129"/>
      <c r="M2" s="129" t="s">
        <v>388</v>
      </c>
      <c r="N2" s="129"/>
      <c r="O2" s="129"/>
    </row>
    <row r="3" spans="3:15" ht="12.75">
      <c r="C3" s="3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9.5" customHeight="1">
      <c r="A4" s="469" t="s">
        <v>394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</row>
    <row r="5" spans="1:15" ht="19.5" customHeight="1">
      <c r="A5" s="53"/>
      <c r="B5" s="53"/>
      <c r="C5" s="53"/>
      <c r="D5" s="53"/>
      <c r="E5" s="53"/>
      <c r="F5" s="172"/>
      <c r="G5" s="172"/>
      <c r="H5" s="172"/>
      <c r="I5" s="172"/>
      <c r="J5" s="172"/>
      <c r="K5" s="172"/>
      <c r="L5" s="172"/>
      <c r="M5" s="172"/>
      <c r="N5" s="172"/>
      <c r="O5" s="144"/>
    </row>
    <row r="6" spans="1:15" ht="12.75">
      <c r="A6" s="460" t="s">
        <v>35</v>
      </c>
      <c r="B6" s="460" t="s">
        <v>0</v>
      </c>
      <c r="C6" s="460" t="s">
        <v>118</v>
      </c>
      <c r="D6" s="461" t="s">
        <v>136</v>
      </c>
      <c r="E6" s="486" t="s">
        <v>137</v>
      </c>
      <c r="F6" s="462" t="s">
        <v>119</v>
      </c>
      <c r="G6" s="479" t="s">
        <v>132</v>
      </c>
      <c r="H6" s="462" t="s">
        <v>120</v>
      </c>
      <c r="I6" s="462"/>
      <c r="J6" s="462"/>
      <c r="K6" s="462"/>
      <c r="L6" s="462"/>
      <c r="M6" s="462"/>
      <c r="N6" s="462"/>
      <c r="O6" s="462" t="s">
        <v>121</v>
      </c>
    </row>
    <row r="7" spans="1:15" ht="12.75">
      <c r="A7" s="460"/>
      <c r="B7" s="460"/>
      <c r="C7" s="460"/>
      <c r="D7" s="461"/>
      <c r="E7" s="487"/>
      <c r="F7" s="462"/>
      <c r="G7" s="480"/>
      <c r="H7" s="462" t="s">
        <v>400</v>
      </c>
      <c r="I7" s="462" t="s">
        <v>122</v>
      </c>
      <c r="J7" s="462"/>
      <c r="K7" s="462"/>
      <c r="L7" s="462"/>
      <c r="M7" s="462" t="s">
        <v>139</v>
      </c>
      <c r="N7" s="462" t="s">
        <v>175</v>
      </c>
      <c r="O7" s="462"/>
    </row>
    <row r="8" spans="1:15" ht="19.5" customHeight="1">
      <c r="A8" s="460"/>
      <c r="B8" s="460"/>
      <c r="C8" s="460"/>
      <c r="D8" s="461"/>
      <c r="E8" s="487"/>
      <c r="F8" s="462"/>
      <c r="G8" s="480"/>
      <c r="H8" s="462"/>
      <c r="I8" s="462" t="s">
        <v>123</v>
      </c>
      <c r="J8" s="505" t="s">
        <v>138</v>
      </c>
      <c r="K8" s="462" t="s">
        <v>134</v>
      </c>
      <c r="L8" s="462" t="s">
        <v>126</v>
      </c>
      <c r="M8" s="462"/>
      <c r="N8" s="462"/>
      <c r="O8" s="462"/>
    </row>
    <row r="9" spans="1:15" ht="19.5" customHeight="1">
      <c r="A9" s="460"/>
      <c r="B9" s="460"/>
      <c r="C9" s="460"/>
      <c r="D9" s="461"/>
      <c r="E9" s="487"/>
      <c r="F9" s="462"/>
      <c r="G9" s="480"/>
      <c r="H9" s="462"/>
      <c r="I9" s="462"/>
      <c r="J9" s="505"/>
      <c r="K9" s="462"/>
      <c r="L9" s="462"/>
      <c r="M9" s="462"/>
      <c r="N9" s="462"/>
      <c r="O9" s="462"/>
    </row>
    <row r="10" spans="1:15" ht="26.25" customHeight="1">
      <c r="A10" s="460"/>
      <c r="B10" s="460"/>
      <c r="C10" s="460"/>
      <c r="D10" s="461"/>
      <c r="E10" s="488"/>
      <c r="F10" s="462"/>
      <c r="G10" s="481"/>
      <c r="H10" s="462"/>
      <c r="I10" s="462"/>
      <c r="J10" s="505"/>
      <c r="K10" s="462"/>
      <c r="L10" s="462"/>
      <c r="M10" s="462"/>
      <c r="N10" s="462"/>
      <c r="O10" s="462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  <c r="O11" s="137">
        <v>15</v>
      </c>
    </row>
    <row r="12" spans="1:15" ht="114.75" customHeight="1">
      <c r="A12" s="178" t="s">
        <v>38</v>
      </c>
      <c r="B12" s="179" t="s">
        <v>228</v>
      </c>
      <c r="C12" s="179" t="s">
        <v>267</v>
      </c>
      <c r="D12" s="180" t="s">
        <v>413</v>
      </c>
      <c r="E12" s="178" t="s">
        <v>289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81" t="s">
        <v>401</v>
      </c>
      <c r="L12" s="176">
        <v>469528</v>
      </c>
      <c r="M12" s="176">
        <v>0</v>
      </c>
      <c r="N12" s="176">
        <v>0</v>
      </c>
      <c r="O12" s="173" t="s">
        <v>402</v>
      </c>
    </row>
    <row r="13" spans="1:15" ht="66.75" customHeight="1">
      <c r="A13" s="279" t="s">
        <v>40</v>
      </c>
      <c r="B13" s="278" t="s">
        <v>228</v>
      </c>
      <c r="C13" s="278" t="s">
        <v>267</v>
      </c>
      <c r="D13" s="92" t="s">
        <v>403</v>
      </c>
      <c r="E13" s="279" t="s">
        <v>404</v>
      </c>
      <c r="F13" s="280">
        <v>1682092</v>
      </c>
      <c r="G13" s="280">
        <v>470931</v>
      </c>
      <c r="H13" s="280">
        <v>1211161</v>
      </c>
      <c r="I13" s="280">
        <v>0</v>
      </c>
      <c r="J13" s="280">
        <v>1012753</v>
      </c>
      <c r="K13" s="174" t="s">
        <v>405</v>
      </c>
      <c r="L13" s="280">
        <v>0</v>
      </c>
      <c r="M13" s="280">
        <v>0</v>
      </c>
      <c r="N13" s="280">
        <v>0</v>
      </c>
      <c r="O13" s="173" t="s">
        <v>402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7"/>
      <c r="G14" s="147"/>
      <c r="H14" s="147"/>
      <c r="I14" s="147"/>
      <c r="J14" s="147"/>
      <c r="K14" s="174" t="s">
        <v>127</v>
      </c>
      <c r="L14" s="147"/>
      <c r="M14" s="147"/>
      <c r="N14" s="147"/>
      <c r="O14" s="147"/>
    </row>
    <row r="15" spans="1:15" ht="19.5" customHeight="1" hidden="1">
      <c r="A15" s="70" t="s">
        <v>50</v>
      </c>
      <c r="B15" s="50"/>
      <c r="C15" s="50"/>
      <c r="D15" s="50"/>
      <c r="E15" s="50"/>
      <c r="F15" s="147"/>
      <c r="G15" s="147"/>
      <c r="H15" s="147"/>
      <c r="I15" s="147"/>
      <c r="J15" s="147"/>
      <c r="K15" s="169" t="s">
        <v>127</v>
      </c>
      <c r="L15" s="147"/>
      <c r="M15" s="147"/>
      <c r="N15" s="147"/>
      <c r="O15" s="175"/>
    </row>
    <row r="16" spans="1:15" ht="15" customHeight="1">
      <c r="A16" s="497" t="s">
        <v>1</v>
      </c>
      <c r="B16" s="497"/>
      <c r="C16" s="497"/>
      <c r="D16" s="497"/>
      <c r="E16" s="79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7" spans="3:15" ht="15" customHeight="1">
      <c r="C17" s="3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ht="19.5" customHeight="1">
      <c r="A18" s="3" t="s">
        <v>128</v>
      </c>
      <c r="C18" s="3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ht="12.75">
      <c r="A19" s="3" t="s">
        <v>129</v>
      </c>
      <c r="C19" s="3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5" customHeight="1">
      <c r="A20" s="3" t="s">
        <v>130</v>
      </c>
      <c r="C20" s="3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ht="19.5" customHeight="1">
      <c r="A21" s="3" t="s">
        <v>131</v>
      </c>
      <c r="C21" s="3"/>
      <c r="F21" s="129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1:15" ht="12.75">
      <c r="A22" s="3" t="s">
        <v>290</v>
      </c>
      <c r="C22" s="3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15" ht="12.75">
      <c r="A23" s="10" t="s">
        <v>135</v>
      </c>
      <c r="C23" s="3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5" ht="12.75">
      <c r="A24" s="3" t="s">
        <v>135</v>
      </c>
      <c r="C24" s="3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3:15" ht="12.75">
      <c r="C25" s="3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0" ht="15">
      <c r="A26" s="76"/>
      <c r="B26" s="76"/>
      <c r="C26" s="170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0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1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1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1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1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3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0" customWidth="1"/>
    <col min="5" max="5" width="12.57421875" style="120" customWidth="1"/>
    <col min="6" max="6" width="12.00390625" style="120" customWidth="1"/>
    <col min="7" max="7" width="10.140625" style="0" bestFit="1" customWidth="1"/>
  </cols>
  <sheetData>
    <row r="1" ht="15" customHeight="1"/>
    <row r="2" spans="3:6" ht="18.75" customHeight="1">
      <c r="C2" s="20"/>
      <c r="D2" s="434" t="s">
        <v>31</v>
      </c>
      <c r="E2" s="434"/>
      <c r="F2" s="434"/>
    </row>
    <row r="3" spans="3:6" ht="18">
      <c r="C3" s="12" t="s">
        <v>29</v>
      </c>
      <c r="F3" s="321" t="s">
        <v>583</v>
      </c>
    </row>
    <row r="4" ht="13.5" customHeight="1">
      <c r="C4" s="12"/>
    </row>
    <row r="5" spans="1:6" ht="12.75">
      <c r="A5" s="400"/>
      <c r="B5" s="400"/>
      <c r="C5" s="47" t="s">
        <v>30</v>
      </c>
      <c r="D5" s="211"/>
      <c r="E5" s="211"/>
      <c r="F5" s="211"/>
    </row>
    <row r="6" spans="1:6" s="13" customFormat="1" ht="15" customHeight="1">
      <c r="A6" s="441" t="s">
        <v>0</v>
      </c>
      <c r="B6" s="441" t="s">
        <v>8</v>
      </c>
      <c r="C6" s="420" t="s">
        <v>10</v>
      </c>
      <c r="D6" s="435" t="s">
        <v>584</v>
      </c>
      <c r="E6" s="435"/>
      <c r="F6" s="436"/>
    </row>
    <row r="7" spans="1:6" s="13" customFormat="1" ht="15" customHeight="1">
      <c r="A7" s="442"/>
      <c r="B7" s="442"/>
      <c r="C7" s="421"/>
      <c r="D7" s="437" t="s">
        <v>1</v>
      </c>
      <c r="E7" s="439" t="s">
        <v>2</v>
      </c>
      <c r="F7" s="417"/>
    </row>
    <row r="8" spans="1:6" s="13" customFormat="1" ht="40.5" customHeight="1">
      <c r="A8" s="116"/>
      <c r="B8" s="116"/>
      <c r="C8" s="15"/>
      <c r="D8" s="438"/>
      <c r="E8" s="184" t="s">
        <v>3</v>
      </c>
      <c r="F8" s="185" t="s">
        <v>9</v>
      </c>
    </row>
    <row r="9" spans="1:6" s="17" customFormat="1" ht="13.5" customHeight="1">
      <c r="A9" s="117">
        <v>1</v>
      </c>
      <c r="B9" s="117">
        <v>2</v>
      </c>
      <c r="C9" s="16">
        <v>3</v>
      </c>
      <c r="D9" s="121">
        <v>4</v>
      </c>
      <c r="E9" s="121">
        <v>5</v>
      </c>
      <c r="F9" s="121">
        <v>6</v>
      </c>
    </row>
    <row r="10" spans="1:6" s="1" customFormat="1" ht="17.25" customHeight="1">
      <c r="A10" s="407" t="s">
        <v>228</v>
      </c>
      <c r="B10" s="407" t="s">
        <v>574</v>
      </c>
      <c r="C10" s="408" t="s">
        <v>230</v>
      </c>
      <c r="D10" s="409">
        <f>E10+F10</f>
        <v>1827127</v>
      </c>
      <c r="E10" s="410">
        <f>E11+E12</f>
        <v>29028</v>
      </c>
      <c r="F10" s="410">
        <f>F11+F12</f>
        <v>1798099</v>
      </c>
    </row>
    <row r="11" spans="1:6" ht="15.75" customHeight="1">
      <c r="A11" s="411" t="s">
        <v>574</v>
      </c>
      <c r="B11" s="411" t="s">
        <v>299</v>
      </c>
      <c r="C11" s="412" t="s">
        <v>300</v>
      </c>
      <c r="D11" s="413">
        <f>E11+F11</f>
        <v>29028</v>
      </c>
      <c r="E11" s="414">
        <v>29028</v>
      </c>
      <c r="F11" s="414">
        <v>0</v>
      </c>
    </row>
    <row r="12" spans="1:6" ht="15.75" customHeight="1">
      <c r="A12" s="411" t="s">
        <v>574</v>
      </c>
      <c r="B12" s="555" t="s">
        <v>592</v>
      </c>
      <c r="C12" s="412" t="s">
        <v>593</v>
      </c>
      <c r="D12" s="413">
        <f aca="true" t="shared" si="0" ref="D12:D79">E12+F12</f>
        <v>1798099</v>
      </c>
      <c r="E12" s="414">
        <v>0</v>
      </c>
      <c r="F12" s="414">
        <v>1798099</v>
      </c>
    </row>
    <row r="13" spans="1:6" s="1" customFormat="1" ht="15.75" customHeight="1">
      <c r="A13" s="407">
        <v>400</v>
      </c>
      <c r="B13" s="407"/>
      <c r="C13" s="408" t="s">
        <v>585</v>
      </c>
      <c r="D13" s="409">
        <f>D14</f>
        <v>265954</v>
      </c>
      <c r="E13" s="410">
        <f>E14</f>
        <v>265954</v>
      </c>
      <c r="F13" s="410">
        <f>F14</f>
        <v>0</v>
      </c>
    </row>
    <row r="14" spans="1:6" ht="15.75" customHeight="1">
      <c r="A14" s="411"/>
      <c r="B14" s="411">
        <v>40002</v>
      </c>
      <c r="C14" s="412" t="s">
        <v>586</v>
      </c>
      <c r="D14" s="413">
        <v>265954</v>
      </c>
      <c r="E14" s="414">
        <v>265954</v>
      </c>
      <c r="F14" s="414">
        <v>0</v>
      </c>
    </row>
    <row r="15" spans="1:6" s="1" customFormat="1" ht="17.25" customHeight="1">
      <c r="A15" s="407" t="s">
        <v>273</v>
      </c>
      <c r="B15" s="407" t="s">
        <v>574</v>
      </c>
      <c r="C15" s="408" t="s">
        <v>275</v>
      </c>
      <c r="D15" s="409">
        <f t="shared" si="0"/>
        <v>1992110</v>
      </c>
      <c r="E15" s="410">
        <f>E16+E17+E18+E19+E20</f>
        <v>204066</v>
      </c>
      <c r="F15" s="410">
        <f>F16+F17+F18+F19+F20</f>
        <v>1788044</v>
      </c>
    </row>
    <row r="16" spans="1:6" ht="15.75" customHeight="1">
      <c r="A16" s="411" t="s">
        <v>574</v>
      </c>
      <c r="B16" s="411" t="s">
        <v>430</v>
      </c>
      <c r="C16" s="412" t="s">
        <v>431</v>
      </c>
      <c r="D16" s="413">
        <f t="shared" si="0"/>
        <v>2998</v>
      </c>
      <c r="E16" s="414">
        <v>2998</v>
      </c>
      <c r="F16" s="414">
        <v>0</v>
      </c>
    </row>
    <row r="17" spans="1:6" s="1" customFormat="1" ht="15.75" customHeight="1">
      <c r="A17" s="411" t="s">
        <v>574</v>
      </c>
      <c r="B17" s="411" t="s">
        <v>432</v>
      </c>
      <c r="C17" s="412" t="s">
        <v>433</v>
      </c>
      <c r="D17" s="413">
        <f t="shared" si="0"/>
        <v>70322</v>
      </c>
      <c r="E17" s="414">
        <v>322</v>
      </c>
      <c r="F17" s="414">
        <v>70000</v>
      </c>
    </row>
    <row r="18" spans="1:6" s="6" customFormat="1" ht="15.75" customHeight="1">
      <c r="A18" s="411" t="s">
        <v>574</v>
      </c>
      <c r="B18" s="411" t="s">
        <v>274</v>
      </c>
      <c r="C18" s="412" t="s">
        <v>276</v>
      </c>
      <c r="D18" s="413">
        <f t="shared" si="0"/>
        <v>1255290</v>
      </c>
      <c r="E18" s="414">
        <v>37246</v>
      </c>
      <c r="F18" s="414">
        <v>1218044</v>
      </c>
    </row>
    <row r="19" spans="1:6" s="6" customFormat="1" ht="15.75" customHeight="1">
      <c r="A19" s="411" t="s">
        <v>574</v>
      </c>
      <c r="B19" s="411" t="s">
        <v>302</v>
      </c>
      <c r="C19" s="412" t="s">
        <v>301</v>
      </c>
      <c r="D19" s="413">
        <f t="shared" si="0"/>
        <v>656000</v>
      </c>
      <c r="E19" s="414">
        <v>156000</v>
      </c>
      <c r="F19" s="414">
        <v>500000</v>
      </c>
    </row>
    <row r="20" spans="1:6" s="6" customFormat="1" ht="15.75" customHeight="1">
      <c r="A20" s="411"/>
      <c r="B20" s="411">
        <v>60095</v>
      </c>
      <c r="C20" s="412" t="s">
        <v>284</v>
      </c>
      <c r="D20" s="413">
        <f t="shared" si="0"/>
        <v>7500</v>
      </c>
      <c r="E20" s="413">
        <v>7500</v>
      </c>
      <c r="F20" s="414">
        <v>0</v>
      </c>
    </row>
    <row r="21" spans="1:7" ht="17.25" customHeight="1">
      <c r="A21" s="407" t="s">
        <v>231</v>
      </c>
      <c r="B21" s="407" t="s">
        <v>574</v>
      </c>
      <c r="C21" s="408" t="s">
        <v>232</v>
      </c>
      <c r="D21" s="409">
        <f t="shared" si="0"/>
        <v>896061</v>
      </c>
      <c r="E21" s="409">
        <f>SUM(E22:E23)</f>
        <v>396061</v>
      </c>
      <c r="F21" s="410">
        <v>500000</v>
      </c>
      <c r="G21" s="415"/>
    </row>
    <row r="22" spans="1:6" s="6" customFormat="1" ht="15.75" customHeight="1">
      <c r="A22" s="411" t="s">
        <v>574</v>
      </c>
      <c r="B22" s="411" t="s">
        <v>303</v>
      </c>
      <c r="C22" s="412" t="s">
        <v>314</v>
      </c>
      <c r="D22" s="413">
        <f t="shared" si="0"/>
        <v>726605</v>
      </c>
      <c r="E22" s="413">
        <v>226605</v>
      </c>
      <c r="F22" s="414">
        <v>500000</v>
      </c>
    </row>
    <row r="23" spans="1:6" s="6" customFormat="1" ht="15.75" customHeight="1">
      <c r="A23" s="411"/>
      <c r="B23" s="411">
        <v>70007</v>
      </c>
      <c r="C23" s="412" t="s">
        <v>582</v>
      </c>
      <c r="D23" s="413">
        <f t="shared" si="0"/>
        <v>169456</v>
      </c>
      <c r="E23" s="413">
        <v>169456</v>
      </c>
      <c r="F23" s="414">
        <v>0</v>
      </c>
    </row>
    <row r="24" spans="1:6" ht="17.25" customHeight="1">
      <c r="A24" s="407" t="s">
        <v>304</v>
      </c>
      <c r="B24" s="407" t="s">
        <v>574</v>
      </c>
      <c r="C24" s="408" t="s">
        <v>305</v>
      </c>
      <c r="D24" s="409">
        <f t="shared" si="0"/>
        <v>196000</v>
      </c>
      <c r="E24" s="410">
        <f>E25+E26+E27</f>
        <v>196000</v>
      </c>
      <c r="F24" s="410">
        <v>0</v>
      </c>
    </row>
    <row r="25" spans="1:10" s="1" customFormat="1" ht="15.75" customHeight="1">
      <c r="A25" s="411" t="s">
        <v>574</v>
      </c>
      <c r="B25" s="411" t="s">
        <v>537</v>
      </c>
      <c r="C25" s="412" t="s">
        <v>538</v>
      </c>
      <c r="D25" s="413">
        <f t="shared" si="0"/>
        <v>96000</v>
      </c>
      <c r="E25" s="414">
        <v>96000</v>
      </c>
      <c r="F25" s="414">
        <v>0</v>
      </c>
      <c r="J25" s="406"/>
    </row>
    <row r="26" spans="1:10" s="1" customFormat="1" ht="15.75" customHeight="1">
      <c r="A26" s="411"/>
      <c r="B26" s="411">
        <v>71012</v>
      </c>
      <c r="C26" s="412" t="s">
        <v>587</v>
      </c>
      <c r="D26" s="413">
        <f t="shared" si="0"/>
        <v>80000</v>
      </c>
      <c r="E26" s="414">
        <v>80000</v>
      </c>
      <c r="F26" s="414">
        <v>0</v>
      </c>
      <c r="J26" s="406"/>
    </row>
    <row r="27" spans="1:6" ht="15.75" customHeight="1">
      <c r="A27" s="411" t="s">
        <v>574</v>
      </c>
      <c r="B27" s="411" t="s">
        <v>306</v>
      </c>
      <c r="C27" s="412" t="s">
        <v>307</v>
      </c>
      <c r="D27" s="413">
        <f t="shared" si="0"/>
        <v>20000</v>
      </c>
      <c r="E27" s="414">
        <v>20000</v>
      </c>
      <c r="F27" s="414">
        <v>0</v>
      </c>
    </row>
    <row r="28" spans="1:6" s="6" customFormat="1" ht="17.25" customHeight="1">
      <c r="A28" s="407" t="s">
        <v>234</v>
      </c>
      <c r="B28" s="407" t="s">
        <v>574</v>
      </c>
      <c r="C28" s="408" t="s">
        <v>235</v>
      </c>
      <c r="D28" s="409">
        <f t="shared" si="0"/>
        <v>5594762</v>
      </c>
      <c r="E28" s="410">
        <f>E29+E30+E31+E32+E33+E34</f>
        <v>5594762</v>
      </c>
      <c r="F28" s="410">
        <f>F29+F30+F31+F32+F33+F34</f>
        <v>0</v>
      </c>
    </row>
    <row r="29" spans="1:6" s="6" customFormat="1" ht="15.75" customHeight="1">
      <c r="A29" s="411" t="s">
        <v>574</v>
      </c>
      <c r="B29" s="411" t="s">
        <v>308</v>
      </c>
      <c r="C29" s="412" t="s">
        <v>261</v>
      </c>
      <c r="D29" s="413">
        <f t="shared" si="0"/>
        <v>88412</v>
      </c>
      <c r="E29" s="414">
        <v>88412</v>
      </c>
      <c r="F29" s="414">
        <v>0</v>
      </c>
    </row>
    <row r="30" spans="1:6" s="190" customFormat="1" ht="15.75" customHeight="1">
      <c r="A30" s="411" t="s">
        <v>574</v>
      </c>
      <c r="B30" s="411" t="s">
        <v>309</v>
      </c>
      <c r="C30" s="412" t="s">
        <v>575</v>
      </c>
      <c r="D30" s="413">
        <f t="shared" si="0"/>
        <v>207141</v>
      </c>
      <c r="E30" s="414">
        <v>207141</v>
      </c>
      <c r="F30" s="414">
        <v>0</v>
      </c>
    </row>
    <row r="31" spans="1:6" s="1" customFormat="1" ht="15.75" customHeight="1">
      <c r="A31" s="411" t="s">
        <v>574</v>
      </c>
      <c r="B31" s="411" t="s">
        <v>277</v>
      </c>
      <c r="C31" s="412" t="s">
        <v>576</v>
      </c>
      <c r="D31" s="413">
        <f t="shared" si="0"/>
        <v>4303523</v>
      </c>
      <c r="E31" s="414">
        <v>4303523</v>
      </c>
      <c r="F31" s="414">
        <v>0</v>
      </c>
    </row>
    <row r="32" spans="1:6" ht="15.75" customHeight="1">
      <c r="A32" s="411" t="s">
        <v>574</v>
      </c>
      <c r="B32" s="411" t="s">
        <v>311</v>
      </c>
      <c r="C32" s="412" t="s">
        <v>312</v>
      </c>
      <c r="D32" s="413">
        <f t="shared" si="0"/>
        <v>69818</v>
      </c>
      <c r="E32" s="414">
        <v>69818</v>
      </c>
      <c r="F32" s="414">
        <v>0</v>
      </c>
    </row>
    <row r="33" spans="1:6" ht="15.75" customHeight="1">
      <c r="A33" s="411" t="s">
        <v>574</v>
      </c>
      <c r="B33" s="411" t="s">
        <v>521</v>
      </c>
      <c r="C33" s="412" t="s">
        <v>522</v>
      </c>
      <c r="D33" s="413">
        <f t="shared" si="0"/>
        <v>482707</v>
      </c>
      <c r="E33" s="414">
        <v>482707</v>
      </c>
      <c r="F33" s="414">
        <v>0</v>
      </c>
    </row>
    <row r="34" spans="1:6" ht="15.75" customHeight="1">
      <c r="A34" s="411" t="s">
        <v>574</v>
      </c>
      <c r="B34" s="411" t="s">
        <v>278</v>
      </c>
      <c r="C34" s="412" t="s">
        <v>284</v>
      </c>
      <c r="D34" s="413">
        <f t="shared" si="0"/>
        <v>443161</v>
      </c>
      <c r="E34" s="414">
        <v>443161</v>
      </c>
      <c r="F34" s="414">
        <v>0</v>
      </c>
    </row>
    <row r="35" spans="1:6" ht="31.5" customHeight="1">
      <c r="A35" s="407" t="s">
        <v>238</v>
      </c>
      <c r="B35" s="407" t="s">
        <v>574</v>
      </c>
      <c r="C35" s="408" t="s">
        <v>373</v>
      </c>
      <c r="D35" s="409">
        <f t="shared" si="0"/>
        <v>1355</v>
      </c>
      <c r="E35" s="410">
        <f>E36</f>
        <v>1355</v>
      </c>
      <c r="F35" s="410">
        <v>0</v>
      </c>
    </row>
    <row r="36" spans="1:6" ht="16.5" customHeight="1">
      <c r="A36" s="411" t="s">
        <v>574</v>
      </c>
      <c r="B36" s="411" t="s">
        <v>315</v>
      </c>
      <c r="C36" s="412" t="s">
        <v>544</v>
      </c>
      <c r="D36" s="413">
        <f t="shared" si="0"/>
        <v>1355</v>
      </c>
      <c r="E36" s="414">
        <v>1355</v>
      </c>
      <c r="F36" s="414">
        <v>0</v>
      </c>
    </row>
    <row r="37" spans="1:6" ht="17.25" customHeight="1">
      <c r="A37" s="407" t="s">
        <v>458</v>
      </c>
      <c r="B37" s="407" t="s">
        <v>574</v>
      </c>
      <c r="C37" s="408" t="s">
        <v>457</v>
      </c>
      <c r="D37" s="409">
        <f t="shared" si="0"/>
        <v>4000</v>
      </c>
      <c r="E37" s="410">
        <f>E38</f>
        <v>4000</v>
      </c>
      <c r="F37" s="410">
        <v>0</v>
      </c>
    </row>
    <row r="38" spans="1:6" s="1" customFormat="1" ht="12.75">
      <c r="A38" s="411" t="s">
        <v>574</v>
      </c>
      <c r="B38" s="411" t="s">
        <v>539</v>
      </c>
      <c r="C38" s="412" t="s">
        <v>591</v>
      </c>
      <c r="D38" s="413">
        <f t="shared" si="0"/>
        <v>4000</v>
      </c>
      <c r="E38" s="414">
        <v>4000</v>
      </c>
      <c r="F38" s="414">
        <v>0</v>
      </c>
    </row>
    <row r="39" spans="1:6" s="6" customFormat="1" ht="17.25" customHeight="1">
      <c r="A39" s="407" t="s">
        <v>240</v>
      </c>
      <c r="B39" s="407" t="s">
        <v>574</v>
      </c>
      <c r="C39" s="408" t="s">
        <v>316</v>
      </c>
      <c r="D39" s="409">
        <f t="shared" si="0"/>
        <v>343150</v>
      </c>
      <c r="E39" s="410">
        <f>E40+E41</f>
        <v>343150</v>
      </c>
      <c r="F39" s="410">
        <v>0</v>
      </c>
    </row>
    <row r="40" spans="1:6" s="1" customFormat="1" ht="16.5" customHeight="1">
      <c r="A40" s="411" t="s">
        <v>574</v>
      </c>
      <c r="B40" s="411" t="s">
        <v>317</v>
      </c>
      <c r="C40" s="412" t="s">
        <v>318</v>
      </c>
      <c r="D40" s="413">
        <f t="shared" si="0"/>
        <v>340150</v>
      </c>
      <c r="E40" s="414">
        <v>340150</v>
      </c>
      <c r="F40" s="414">
        <v>0</v>
      </c>
    </row>
    <row r="41" spans="1:6" s="6" customFormat="1" ht="16.5" customHeight="1">
      <c r="A41" s="411" t="s">
        <v>574</v>
      </c>
      <c r="B41" s="411" t="s">
        <v>396</v>
      </c>
      <c r="C41" s="412" t="s">
        <v>284</v>
      </c>
      <c r="D41" s="413">
        <f t="shared" si="0"/>
        <v>3000</v>
      </c>
      <c r="E41" s="414">
        <v>3000</v>
      </c>
      <c r="F41" s="414">
        <v>0</v>
      </c>
    </row>
    <row r="42" spans="1:6" s="1" customFormat="1" ht="17.25" customHeight="1">
      <c r="A42" s="407" t="s">
        <v>320</v>
      </c>
      <c r="B42" s="407" t="s">
        <v>574</v>
      </c>
      <c r="C42" s="408" t="s">
        <v>321</v>
      </c>
      <c r="D42" s="409">
        <f t="shared" si="0"/>
        <v>173582</v>
      </c>
      <c r="E42" s="410">
        <f>E43</f>
        <v>173582</v>
      </c>
      <c r="F42" s="410">
        <v>0</v>
      </c>
    </row>
    <row r="43" spans="1:6" s="6" customFormat="1" ht="27.75" customHeight="1">
      <c r="A43" s="411" t="s">
        <v>574</v>
      </c>
      <c r="B43" s="411" t="s">
        <v>322</v>
      </c>
      <c r="C43" s="412" t="s">
        <v>577</v>
      </c>
      <c r="D43" s="413">
        <f t="shared" si="0"/>
        <v>173582</v>
      </c>
      <c r="E43" s="414">
        <v>173582</v>
      </c>
      <c r="F43" s="414">
        <v>0</v>
      </c>
    </row>
    <row r="44" spans="1:6" s="6" customFormat="1" ht="17.25" customHeight="1">
      <c r="A44" s="407" t="s">
        <v>247</v>
      </c>
      <c r="B44" s="407" t="s">
        <v>574</v>
      </c>
      <c r="C44" s="408" t="s">
        <v>248</v>
      </c>
      <c r="D44" s="409">
        <f t="shared" si="0"/>
        <v>221000</v>
      </c>
      <c r="E44" s="410">
        <f>E45+E46</f>
        <v>221000</v>
      </c>
      <c r="F44" s="410">
        <v>0</v>
      </c>
    </row>
    <row r="45" spans="1:6" s="6" customFormat="1" ht="16.5" customHeight="1">
      <c r="A45" s="411" t="s">
        <v>574</v>
      </c>
      <c r="B45" s="411" t="s">
        <v>324</v>
      </c>
      <c r="C45" s="412" t="s">
        <v>325</v>
      </c>
      <c r="D45" s="413">
        <f t="shared" si="0"/>
        <v>11000</v>
      </c>
      <c r="E45" s="414">
        <v>11000</v>
      </c>
      <c r="F45" s="414">
        <v>0</v>
      </c>
    </row>
    <row r="46" spans="1:6" s="1" customFormat="1" ht="16.5" customHeight="1">
      <c r="A46" s="411" t="s">
        <v>574</v>
      </c>
      <c r="B46" s="411" t="s">
        <v>326</v>
      </c>
      <c r="C46" s="412" t="s">
        <v>327</v>
      </c>
      <c r="D46" s="413">
        <f t="shared" si="0"/>
        <v>210000</v>
      </c>
      <c r="E46" s="414">
        <v>210000</v>
      </c>
      <c r="F46" s="414">
        <v>0</v>
      </c>
    </row>
    <row r="47" spans="1:6" s="6" customFormat="1" ht="17.25" customHeight="1">
      <c r="A47" s="407" t="s">
        <v>250</v>
      </c>
      <c r="B47" s="407" t="s">
        <v>574</v>
      </c>
      <c r="C47" s="408" t="s">
        <v>251</v>
      </c>
      <c r="D47" s="409">
        <f t="shared" si="0"/>
        <v>18560886</v>
      </c>
      <c r="E47" s="410">
        <f>SUM(E48:E58)</f>
        <v>18560886</v>
      </c>
      <c r="F47" s="410">
        <v>0</v>
      </c>
    </row>
    <row r="48" spans="1:6" s="6" customFormat="1" ht="16.5" customHeight="1">
      <c r="A48" s="411" t="s">
        <v>574</v>
      </c>
      <c r="B48" s="411" t="s">
        <v>328</v>
      </c>
      <c r="C48" s="412" t="s">
        <v>329</v>
      </c>
      <c r="D48" s="413">
        <f t="shared" si="0"/>
        <v>11453119</v>
      </c>
      <c r="E48" s="414">
        <v>11453119</v>
      </c>
      <c r="F48" s="414">
        <v>0</v>
      </c>
    </row>
    <row r="49" spans="1:6" s="6" customFormat="1" ht="16.5" customHeight="1">
      <c r="A49" s="411" t="s">
        <v>574</v>
      </c>
      <c r="B49" s="411" t="s">
        <v>330</v>
      </c>
      <c r="C49" s="412" t="s">
        <v>331</v>
      </c>
      <c r="D49" s="413">
        <f t="shared" si="0"/>
        <v>2353972</v>
      </c>
      <c r="E49" s="414">
        <v>2353972</v>
      </c>
      <c r="F49" s="414">
        <v>0</v>
      </c>
    </row>
    <row r="50" spans="1:6" s="6" customFormat="1" ht="16.5" customHeight="1">
      <c r="A50" s="411" t="s">
        <v>574</v>
      </c>
      <c r="B50" s="411" t="s">
        <v>279</v>
      </c>
      <c r="C50" s="412" t="s">
        <v>281</v>
      </c>
      <c r="D50" s="413">
        <f t="shared" si="0"/>
        <v>1666486</v>
      </c>
      <c r="E50" s="414">
        <v>1666486</v>
      </c>
      <c r="F50" s="414">
        <v>0</v>
      </c>
    </row>
    <row r="51" spans="1:6" s="6" customFormat="1" ht="16.5" customHeight="1">
      <c r="A51" s="411" t="s">
        <v>574</v>
      </c>
      <c r="B51" s="411" t="s">
        <v>578</v>
      </c>
      <c r="C51" s="412" t="s">
        <v>357</v>
      </c>
      <c r="D51" s="413">
        <f t="shared" si="0"/>
        <v>360932</v>
      </c>
      <c r="E51" s="414">
        <v>360932</v>
      </c>
      <c r="F51" s="414">
        <v>0</v>
      </c>
    </row>
    <row r="52" spans="1:6" s="1" customFormat="1" ht="16.5" customHeight="1">
      <c r="A52" s="411" t="s">
        <v>574</v>
      </c>
      <c r="B52" s="411" t="s">
        <v>332</v>
      </c>
      <c r="C52" s="412" t="s">
        <v>333</v>
      </c>
      <c r="D52" s="413">
        <f t="shared" si="0"/>
        <v>290131</v>
      </c>
      <c r="E52" s="414">
        <v>290131</v>
      </c>
      <c r="F52" s="414">
        <v>0</v>
      </c>
    </row>
    <row r="53" spans="1:6" s="6" customFormat="1" ht="16.5" customHeight="1">
      <c r="A53" s="411" t="s">
        <v>574</v>
      </c>
      <c r="B53" s="411" t="s">
        <v>335</v>
      </c>
      <c r="C53" s="412" t="s">
        <v>339</v>
      </c>
      <c r="D53" s="413">
        <f t="shared" si="0"/>
        <v>3069</v>
      </c>
      <c r="E53" s="414">
        <v>3069</v>
      </c>
      <c r="F53" s="414">
        <v>0</v>
      </c>
    </row>
    <row r="54" spans="1:6" s="1" customFormat="1" ht="16.5" customHeight="1">
      <c r="A54" s="411" t="s">
        <v>574</v>
      </c>
      <c r="B54" s="411" t="s">
        <v>336</v>
      </c>
      <c r="C54" s="412" t="s">
        <v>337</v>
      </c>
      <c r="D54" s="413">
        <f t="shared" si="0"/>
        <v>66371</v>
      </c>
      <c r="E54" s="414">
        <v>66371</v>
      </c>
      <c r="F54" s="414">
        <v>0</v>
      </c>
    </row>
    <row r="55" spans="1:6" s="6" customFormat="1" ht="16.5" customHeight="1">
      <c r="A55" s="411" t="s">
        <v>574</v>
      </c>
      <c r="B55" s="411" t="s">
        <v>280</v>
      </c>
      <c r="C55" s="412" t="s">
        <v>399</v>
      </c>
      <c r="D55" s="413">
        <f t="shared" si="0"/>
        <v>440692</v>
      </c>
      <c r="E55" s="414">
        <v>440692</v>
      </c>
      <c r="F55" s="414">
        <v>0</v>
      </c>
    </row>
    <row r="56" spans="1:6" ht="38.25">
      <c r="A56" s="411" t="s">
        <v>574</v>
      </c>
      <c r="B56" s="411" t="s">
        <v>484</v>
      </c>
      <c r="C56" s="412" t="s">
        <v>488</v>
      </c>
      <c r="D56" s="413">
        <f t="shared" si="0"/>
        <v>318256</v>
      </c>
      <c r="E56" s="414">
        <v>318256</v>
      </c>
      <c r="F56" s="414">
        <v>0</v>
      </c>
    </row>
    <row r="57" spans="1:6" ht="25.5">
      <c r="A57" s="411" t="s">
        <v>574</v>
      </c>
      <c r="B57" s="411" t="s">
        <v>485</v>
      </c>
      <c r="C57" s="412" t="s">
        <v>530</v>
      </c>
      <c r="D57" s="413">
        <f t="shared" si="0"/>
        <v>1317189</v>
      </c>
      <c r="E57" s="414">
        <v>1317189</v>
      </c>
      <c r="F57" s="414">
        <v>0</v>
      </c>
    </row>
    <row r="58" spans="1:6" s="1" customFormat="1" ht="16.5" customHeight="1">
      <c r="A58" s="411" t="s">
        <v>574</v>
      </c>
      <c r="B58" s="411" t="s">
        <v>338</v>
      </c>
      <c r="C58" s="412" t="s">
        <v>284</v>
      </c>
      <c r="D58" s="413">
        <f t="shared" si="0"/>
        <v>290669</v>
      </c>
      <c r="E58" s="414">
        <v>290669</v>
      </c>
      <c r="F58" s="414">
        <v>0</v>
      </c>
    </row>
    <row r="59" spans="1:6" ht="17.25" customHeight="1">
      <c r="A59" s="407" t="s">
        <v>342</v>
      </c>
      <c r="B59" s="407" t="s">
        <v>574</v>
      </c>
      <c r="C59" s="408" t="s">
        <v>255</v>
      </c>
      <c r="D59" s="409">
        <f t="shared" si="0"/>
        <v>140000</v>
      </c>
      <c r="E59" s="410">
        <f>E60+E61</f>
        <v>140000</v>
      </c>
      <c r="F59" s="410">
        <v>0</v>
      </c>
    </row>
    <row r="60" spans="1:6" ht="16.5" customHeight="1">
      <c r="A60" s="411" t="s">
        <v>574</v>
      </c>
      <c r="B60" s="411" t="s">
        <v>343</v>
      </c>
      <c r="C60" s="412" t="s">
        <v>443</v>
      </c>
      <c r="D60" s="413">
        <f t="shared" si="0"/>
        <v>5000</v>
      </c>
      <c r="E60" s="414">
        <v>5000</v>
      </c>
      <c r="F60" s="414">
        <v>0</v>
      </c>
    </row>
    <row r="61" spans="1:6" ht="16.5" customHeight="1">
      <c r="A61" s="411" t="s">
        <v>574</v>
      </c>
      <c r="B61" s="411" t="s">
        <v>344</v>
      </c>
      <c r="C61" s="412" t="s">
        <v>257</v>
      </c>
      <c r="D61" s="413">
        <f t="shared" si="0"/>
        <v>135000</v>
      </c>
      <c r="E61" s="414">
        <v>135000</v>
      </c>
      <c r="F61" s="414">
        <v>0</v>
      </c>
    </row>
    <row r="62" spans="1:6" ht="17.25" customHeight="1">
      <c r="A62" s="407" t="s">
        <v>252</v>
      </c>
      <c r="B62" s="407" t="s">
        <v>574</v>
      </c>
      <c r="C62" s="408" t="s">
        <v>253</v>
      </c>
      <c r="D62" s="409">
        <f t="shared" si="0"/>
        <v>1625466</v>
      </c>
      <c r="E62" s="410">
        <f>SUM(E63:E71)</f>
        <v>1625466</v>
      </c>
      <c r="F62" s="410">
        <v>0</v>
      </c>
    </row>
    <row r="63" spans="1:6" ht="16.5" customHeight="1">
      <c r="A63" s="411" t="s">
        <v>574</v>
      </c>
      <c r="B63" s="411" t="s">
        <v>417</v>
      </c>
      <c r="C63" s="412" t="s">
        <v>436</v>
      </c>
      <c r="D63" s="413">
        <f t="shared" si="0"/>
        <v>6900</v>
      </c>
      <c r="E63" s="414">
        <v>6900</v>
      </c>
      <c r="F63" s="414">
        <v>0</v>
      </c>
    </row>
    <row r="64" spans="1:6" ht="28.5" customHeight="1">
      <c r="A64" s="411" t="s">
        <v>574</v>
      </c>
      <c r="B64" s="411" t="s">
        <v>346</v>
      </c>
      <c r="C64" s="412" t="s">
        <v>579</v>
      </c>
      <c r="D64" s="413">
        <f t="shared" si="0"/>
        <v>17090</v>
      </c>
      <c r="E64" s="414">
        <v>17090</v>
      </c>
      <c r="F64" s="414">
        <v>0</v>
      </c>
    </row>
    <row r="65" spans="1:6" ht="16.5" customHeight="1">
      <c r="A65" s="411" t="s">
        <v>574</v>
      </c>
      <c r="B65" s="411" t="s">
        <v>347</v>
      </c>
      <c r="C65" s="412" t="s">
        <v>507</v>
      </c>
      <c r="D65" s="413">
        <f t="shared" si="0"/>
        <v>599000</v>
      </c>
      <c r="E65" s="414">
        <v>599000</v>
      </c>
      <c r="F65" s="414">
        <v>0</v>
      </c>
    </row>
    <row r="66" spans="1:6" ht="16.5" customHeight="1">
      <c r="A66" s="411" t="s">
        <v>574</v>
      </c>
      <c r="B66" s="411" t="s">
        <v>348</v>
      </c>
      <c r="C66" s="412" t="s">
        <v>349</v>
      </c>
      <c r="D66" s="413">
        <f t="shared" si="0"/>
        <v>3500</v>
      </c>
      <c r="E66" s="414">
        <v>3500</v>
      </c>
      <c r="F66" s="414">
        <v>0</v>
      </c>
    </row>
    <row r="67" spans="1:6" ht="16.5" customHeight="1">
      <c r="A67" s="411" t="s">
        <v>574</v>
      </c>
      <c r="B67" s="411" t="s">
        <v>386</v>
      </c>
      <c r="C67" s="412" t="s">
        <v>387</v>
      </c>
      <c r="D67" s="413">
        <f t="shared" si="0"/>
        <v>206163</v>
      </c>
      <c r="E67" s="414">
        <v>206163</v>
      </c>
      <c r="F67" s="414">
        <v>0</v>
      </c>
    </row>
    <row r="68" spans="1:6" ht="16.5" customHeight="1">
      <c r="A68" s="411" t="s">
        <v>574</v>
      </c>
      <c r="B68" s="411" t="s">
        <v>350</v>
      </c>
      <c r="C68" s="412" t="s">
        <v>351</v>
      </c>
      <c r="D68" s="413">
        <f t="shared" si="0"/>
        <v>729152</v>
      </c>
      <c r="E68" s="414">
        <v>729152</v>
      </c>
      <c r="F68" s="414">
        <v>0</v>
      </c>
    </row>
    <row r="69" spans="1:6" ht="16.5" customHeight="1">
      <c r="A69" s="411" t="s">
        <v>574</v>
      </c>
      <c r="B69" s="411" t="s">
        <v>531</v>
      </c>
      <c r="C69" s="412" t="s">
        <v>532</v>
      </c>
      <c r="D69" s="413">
        <f t="shared" si="0"/>
        <v>23181</v>
      </c>
      <c r="E69" s="414">
        <v>23181</v>
      </c>
      <c r="F69" s="414">
        <v>0</v>
      </c>
    </row>
    <row r="70" spans="1:6" ht="16.5" customHeight="1">
      <c r="A70" s="411" t="s">
        <v>574</v>
      </c>
      <c r="B70" s="411" t="s">
        <v>505</v>
      </c>
      <c r="C70" s="412" t="s">
        <v>506</v>
      </c>
      <c r="D70" s="413">
        <f t="shared" si="0"/>
        <v>34000</v>
      </c>
      <c r="E70" s="414">
        <v>34000</v>
      </c>
      <c r="F70" s="414">
        <v>0</v>
      </c>
    </row>
    <row r="71" spans="1:6" s="1" customFormat="1" ht="16.5" customHeight="1">
      <c r="A71" s="411" t="s">
        <v>574</v>
      </c>
      <c r="B71" s="411" t="s">
        <v>353</v>
      </c>
      <c r="C71" s="412" t="s">
        <v>284</v>
      </c>
      <c r="D71" s="413">
        <f t="shared" si="0"/>
        <v>6480</v>
      </c>
      <c r="E71" s="414">
        <v>6480</v>
      </c>
      <c r="F71" s="414">
        <v>0</v>
      </c>
    </row>
    <row r="72" spans="1:6" ht="17.25" customHeight="1">
      <c r="A72" s="407" t="s">
        <v>354</v>
      </c>
      <c r="B72" s="407" t="s">
        <v>574</v>
      </c>
      <c r="C72" s="408" t="s">
        <v>355</v>
      </c>
      <c r="D72" s="409">
        <f t="shared" si="0"/>
        <v>63685</v>
      </c>
      <c r="E72" s="410">
        <f>E73+E74+E75</f>
        <v>63685</v>
      </c>
      <c r="F72" s="410">
        <v>0</v>
      </c>
    </row>
    <row r="73" spans="1:6" ht="16.5" customHeight="1">
      <c r="A73" s="411" t="s">
        <v>574</v>
      </c>
      <c r="B73" s="411" t="s">
        <v>452</v>
      </c>
      <c r="C73" s="412" t="s">
        <v>509</v>
      </c>
      <c r="D73" s="413">
        <f t="shared" si="0"/>
        <v>60180</v>
      </c>
      <c r="E73" s="414">
        <v>60180</v>
      </c>
      <c r="F73" s="414">
        <v>0</v>
      </c>
    </row>
    <row r="74" spans="1:6" s="1" customFormat="1" ht="16.5" customHeight="1">
      <c r="A74" s="411" t="s">
        <v>574</v>
      </c>
      <c r="B74" s="411" t="s">
        <v>358</v>
      </c>
      <c r="C74" s="412" t="s">
        <v>337</v>
      </c>
      <c r="D74" s="413">
        <f t="shared" si="0"/>
        <v>2005</v>
      </c>
      <c r="E74" s="414">
        <v>2005</v>
      </c>
      <c r="F74" s="414">
        <v>0</v>
      </c>
    </row>
    <row r="75" spans="1:6" ht="16.5" customHeight="1">
      <c r="A75" s="411" t="s">
        <v>574</v>
      </c>
      <c r="B75" s="411" t="s">
        <v>359</v>
      </c>
      <c r="C75" s="412" t="s">
        <v>284</v>
      </c>
      <c r="D75" s="413">
        <f t="shared" si="0"/>
        <v>1500</v>
      </c>
      <c r="E75" s="414">
        <v>1500</v>
      </c>
      <c r="F75" s="414">
        <v>0</v>
      </c>
    </row>
    <row r="76" spans="1:6" ht="17.25" customHeight="1">
      <c r="A76" s="407" t="s">
        <v>503</v>
      </c>
      <c r="B76" s="407" t="s">
        <v>574</v>
      </c>
      <c r="C76" s="408" t="s">
        <v>496</v>
      </c>
      <c r="D76" s="409">
        <f t="shared" si="0"/>
        <v>2010654</v>
      </c>
      <c r="E76" s="410">
        <f>SUM(E77:E83)</f>
        <v>2010654</v>
      </c>
      <c r="F76" s="410">
        <v>0</v>
      </c>
    </row>
    <row r="77" spans="1:6" ht="16.5" customHeight="1">
      <c r="A77" s="411" t="s">
        <v>574</v>
      </c>
      <c r="B77" s="411" t="s">
        <v>510</v>
      </c>
      <c r="C77" s="412" t="s">
        <v>497</v>
      </c>
      <c r="D77" s="413">
        <f t="shared" si="0"/>
        <v>1850</v>
      </c>
      <c r="E77" s="414">
        <v>1850</v>
      </c>
      <c r="F77" s="414">
        <v>0</v>
      </c>
    </row>
    <row r="78" spans="1:6" ht="27.75" customHeight="1">
      <c r="A78" s="411" t="s">
        <v>574</v>
      </c>
      <c r="B78" s="411" t="s">
        <v>511</v>
      </c>
      <c r="C78" s="412" t="s">
        <v>580</v>
      </c>
      <c r="D78" s="413">
        <f t="shared" si="0"/>
        <v>1808600</v>
      </c>
      <c r="E78" s="414">
        <v>1808600</v>
      </c>
      <c r="F78" s="414">
        <v>0</v>
      </c>
    </row>
    <row r="79" spans="1:6" ht="19.5" customHeight="1">
      <c r="A79" s="411"/>
      <c r="B79" s="411">
        <v>85503</v>
      </c>
      <c r="C79" s="412" t="s">
        <v>588</v>
      </c>
      <c r="D79" s="413">
        <f t="shared" si="0"/>
        <v>126</v>
      </c>
      <c r="E79" s="414">
        <v>126</v>
      </c>
      <c r="F79" s="414">
        <v>0</v>
      </c>
    </row>
    <row r="80" spans="1:6" ht="16.5" customHeight="1">
      <c r="A80" s="411" t="s">
        <v>574</v>
      </c>
      <c r="B80" s="411" t="s">
        <v>512</v>
      </c>
      <c r="C80" s="412" t="s">
        <v>451</v>
      </c>
      <c r="D80" s="413">
        <f aca="true" t="shared" si="1" ref="D80:D100">E80+F80</f>
        <v>43078</v>
      </c>
      <c r="E80" s="414">
        <v>43078</v>
      </c>
      <c r="F80" s="414">
        <v>0</v>
      </c>
    </row>
    <row r="81" spans="1:6" ht="16.5" customHeight="1">
      <c r="A81" s="411" t="s">
        <v>574</v>
      </c>
      <c r="B81" s="411" t="s">
        <v>514</v>
      </c>
      <c r="C81" s="412" t="s">
        <v>435</v>
      </c>
      <c r="D81" s="413">
        <f t="shared" si="1"/>
        <v>14000</v>
      </c>
      <c r="E81" s="414">
        <v>14000</v>
      </c>
      <c r="F81" s="414">
        <v>0</v>
      </c>
    </row>
    <row r="82" spans="1:6" ht="16.5" customHeight="1">
      <c r="A82" s="411"/>
      <c r="B82" s="411">
        <v>85510</v>
      </c>
      <c r="C82" s="412" t="s">
        <v>589</v>
      </c>
      <c r="D82" s="413">
        <v>128000</v>
      </c>
      <c r="E82" s="414">
        <v>128000</v>
      </c>
      <c r="F82" s="414">
        <v>0</v>
      </c>
    </row>
    <row r="83" spans="1:6" ht="25.5">
      <c r="A83" s="411" t="s">
        <v>574</v>
      </c>
      <c r="B83" s="411" t="s">
        <v>540</v>
      </c>
      <c r="C83" s="412" t="s">
        <v>581</v>
      </c>
      <c r="D83" s="413">
        <f t="shared" si="1"/>
        <v>15000</v>
      </c>
      <c r="E83" s="414">
        <v>15000</v>
      </c>
      <c r="F83" s="414">
        <v>0</v>
      </c>
    </row>
    <row r="84" spans="1:6" ht="17.25" customHeight="1">
      <c r="A84" s="407" t="s">
        <v>360</v>
      </c>
      <c r="B84" s="407" t="s">
        <v>574</v>
      </c>
      <c r="C84" s="408" t="s">
        <v>361</v>
      </c>
      <c r="D84" s="409">
        <f t="shared" si="1"/>
        <v>1323601</v>
      </c>
      <c r="E84" s="410">
        <f>SUM(E85:E91)</f>
        <v>1323601</v>
      </c>
      <c r="F84" s="410">
        <v>0</v>
      </c>
    </row>
    <row r="85" spans="1:6" s="6" customFormat="1" ht="17.25" customHeight="1">
      <c r="A85" s="411"/>
      <c r="B85" s="411">
        <v>90001</v>
      </c>
      <c r="C85" s="412" t="s">
        <v>590</v>
      </c>
      <c r="D85" s="413">
        <f t="shared" si="1"/>
        <v>125851</v>
      </c>
      <c r="E85" s="414">
        <v>125851</v>
      </c>
      <c r="F85" s="414">
        <v>0</v>
      </c>
    </row>
    <row r="86" spans="1:6" ht="16.5" customHeight="1">
      <c r="A86" s="411" t="s">
        <v>574</v>
      </c>
      <c r="B86" s="411" t="s">
        <v>362</v>
      </c>
      <c r="C86" s="412" t="s">
        <v>363</v>
      </c>
      <c r="D86" s="413">
        <f t="shared" si="1"/>
        <v>395350</v>
      </c>
      <c r="E86" s="414">
        <v>395350</v>
      </c>
      <c r="F86" s="414">
        <v>0</v>
      </c>
    </row>
    <row r="87" spans="1:6" ht="16.5" customHeight="1">
      <c r="A87" s="411" t="s">
        <v>574</v>
      </c>
      <c r="B87" s="411" t="s">
        <v>516</v>
      </c>
      <c r="C87" s="412" t="s">
        <v>517</v>
      </c>
      <c r="D87" s="413">
        <f t="shared" si="1"/>
        <v>49000</v>
      </c>
      <c r="E87" s="414">
        <v>49000</v>
      </c>
      <c r="F87" s="414">
        <v>0</v>
      </c>
    </row>
    <row r="88" spans="1:6" ht="16.5" customHeight="1">
      <c r="A88" s="411" t="s">
        <v>574</v>
      </c>
      <c r="B88" s="411" t="s">
        <v>572</v>
      </c>
      <c r="C88" s="412" t="s">
        <v>573</v>
      </c>
      <c r="D88" s="413">
        <f t="shared" si="1"/>
        <v>2000</v>
      </c>
      <c r="E88" s="414">
        <v>2000</v>
      </c>
      <c r="F88" s="414">
        <v>0</v>
      </c>
    </row>
    <row r="89" spans="1:6" ht="16.5" customHeight="1">
      <c r="A89" s="411" t="s">
        <v>574</v>
      </c>
      <c r="B89" s="411" t="s">
        <v>364</v>
      </c>
      <c r="C89" s="412" t="s">
        <v>365</v>
      </c>
      <c r="D89" s="413">
        <f t="shared" si="1"/>
        <v>695400</v>
      </c>
      <c r="E89" s="414">
        <v>695400</v>
      </c>
      <c r="F89" s="414">
        <v>0</v>
      </c>
    </row>
    <row r="90" spans="1:6" s="1" customFormat="1" ht="16.5" customHeight="1">
      <c r="A90" s="411" t="s">
        <v>574</v>
      </c>
      <c r="B90" s="411" t="s">
        <v>568</v>
      </c>
      <c r="C90" s="412" t="s">
        <v>569</v>
      </c>
      <c r="D90" s="413">
        <f t="shared" si="1"/>
        <v>6000</v>
      </c>
      <c r="E90" s="414">
        <v>6000</v>
      </c>
      <c r="F90" s="414">
        <v>0</v>
      </c>
    </row>
    <row r="91" spans="1:6" ht="16.5" customHeight="1">
      <c r="A91" s="411" t="s">
        <v>574</v>
      </c>
      <c r="B91" s="411" t="s">
        <v>424</v>
      </c>
      <c r="C91" s="412" t="s">
        <v>284</v>
      </c>
      <c r="D91" s="413">
        <f t="shared" si="1"/>
        <v>50000</v>
      </c>
      <c r="E91" s="414">
        <v>50000</v>
      </c>
      <c r="F91" s="414">
        <v>0</v>
      </c>
    </row>
    <row r="92" spans="1:6" ht="17.25" customHeight="1">
      <c r="A92" s="407" t="s">
        <v>366</v>
      </c>
      <c r="B92" s="407" t="s">
        <v>574</v>
      </c>
      <c r="C92" s="408" t="s">
        <v>367</v>
      </c>
      <c r="D92" s="409">
        <f t="shared" si="1"/>
        <v>3504813</v>
      </c>
      <c r="E92" s="410">
        <f>SUM(E93:E96)</f>
        <v>454813</v>
      </c>
      <c r="F92" s="410">
        <f>SUM(F93:F96)</f>
        <v>3050000</v>
      </c>
    </row>
    <row r="93" spans="1:6" ht="16.5" customHeight="1">
      <c r="A93" s="411" t="s">
        <v>574</v>
      </c>
      <c r="B93" s="411" t="s">
        <v>518</v>
      </c>
      <c r="C93" s="412" t="s">
        <v>519</v>
      </c>
      <c r="D93" s="413">
        <f t="shared" si="1"/>
        <v>40000</v>
      </c>
      <c r="E93" s="414">
        <v>40000</v>
      </c>
      <c r="F93" s="414">
        <v>0</v>
      </c>
    </row>
    <row r="94" spans="1:6" ht="16.5" customHeight="1">
      <c r="A94" s="411" t="s">
        <v>574</v>
      </c>
      <c r="B94" s="411" t="s">
        <v>368</v>
      </c>
      <c r="C94" s="412" t="s">
        <v>369</v>
      </c>
      <c r="D94" s="413">
        <f t="shared" si="1"/>
        <v>376813</v>
      </c>
      <c r="E94" s="414">
        <v>376813</v>
      </c>
      <c r="F94" s="414">
        <v>0</v>
      </c>
    </row>
    <row r="95" spans="1:6" s="1" customFormat="1" ht="16.5" customHeight="1">
      <c r="A95" s="411" t="s">
        <v>574</v>
      </c>
      <c r="B95" s="411" t="s">
        <v>397</v>
      </c>
      <c r="C95" s="412" t="s">
        <v>449</v>
      </c>
      <c r="D95" s="413">
        <f t="shared" si="1"/>
        <v>3060000</v>
      </c>
      <c r="E95" s="414">
        <v>10000</v>
      </c>
      <c r="F95" s="414">
        <v>3050000</v>
      </c>
    </row>
    <row r="96" spans="1:6" ht="16.5" customHeight="1">
      <c r="A96" s="411" t="s">
        <v>574</v>
      </c>
      <c r="B96" s="411" t="s">
        <v>520</v>
      </c>
      <c r="C96" s="412" t="s">
        <v>284</v>
      </c>
      <c r="D96" s="413">
        <f t="shared" si="1"/>
        <v>28000</v>
      </c>
      <c r="E96" s="414">
        <v>28000</v>
      </c>
      <c r="F96" s="414">
        <v>0</v>
      </c>
    </row>
    <row r="97" spans="1:6" ht="17.25" customHeight="1">
      <c r="A97" s="407" t="s">
        <v>389</v>
      </c>
      <c r="B97" s="407" t="s">
        <v>574</v>
      </c>
      <c r="C97" s="408" t="s">
        <v>486</v>
      </c>
      <c r="D97" s="409">
        <f t="shared" si="1"/>
        <v>851972</v>
      </c>
      <c r="E97" s="410">
        <f>E98+E99</f>
        <v>851972</v>
      </c>
      <c r="F97" s="410">
        <f>SUM(F98:F99)</f>
        <v>0</v>
      </c>
    </row>
    <row r="98" spans="1:6" ht="16.5" customHeight="1">
      <c r="A98" s="411" t="s">
        <v>574</v>
      </c>
      <c r="B98" s="411" t="s">
        <v>465</v>
      </c>
      <c r="C98" s="412" t="s">
        <v>466</v>
      </c>
      <c r="D98" s="413">
        <f t="shared" si="1"/>
        <v>671972</v>
      </c>
      <c r="E98" s="414">
        <v>671972</v>
      </c>
      <c r="F98" s="414">
        <v>0</v>
      </c>
    </row>
    <row r="99" spans="1:6" ht="16.5" customHeight="1">
      <c r="A99" s="411" t="s">
        <v>574</v>
      </c>
      <c r="B99" s="411" t="s">
        <v>398</v>
      </c>
      <c r="C99" s="412" t="s">
        <v>441</v>
      </c>
      <c r="D99" s="413">
        <f t="shared" si="1"/>
        <v>180000</v>
      </c>
      <c r="E99" s="414">
        <v>180000</v>
      </c>
      <c r="F99" s="414">
        <v>0</v>
      </c>
    </row>
    <row r="100" spans="1:6" s="19" customFormat="1" ht="18.75" customHeight="1">
      <c r="A100" s="423" t="s">
        <v>28</v>
      </c>
      <c r="B100" s="440"/>
      <c r="C100" s="424"/>
      <c r="D100" s="409">
        <f t="shared" si="1"/>
        <v>39596178</v>
      </c>
      <c r="E100" s="168">
        <f>E10+E15+E21+E24+E28+E35+E37+E39+E42+E44+E47+E59+E62+E72+E76+E84+E92+E97+E13</f>
        <v>32460035</v>
      </c>
      <c r="F100" s="168">
        <f>F10+F15+F21+F24+F28+F35+F37+F39+F42+F44+F47+F59+F62+F72+F76+F84+F92+F97+F13</f>
        <v>7136143</v>
      </c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</sheetData>
  <sheetProtection/>
  <mergeCells count="8">
    <mergeCell ref="D2:F2"/>
    <mergeCell ref="D6:F6"/>
    <mergeCell ref="D7:D8"/>
    <mergeCell ref="E7:F7"/>
    <mergeCell ref="A100:C100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6" t="s">
        <v>114</v>
      </c>
      <c r="B4" s="506"/>
      <c r="C4" s="506"/>
      <c r="D4" s="54"/>
      <c r="E4" s="54"/>
      <c r="F4" s="54"/>
      <c r="G4" s="54"/>
      <c r="H4" s="54"/>
      <c r="I4" s="54"/>
      <c r="J4" s="54"/>
    </row>
    <row r="5" spans="1:7" ht="19.5" customHeight="1">
      <c r="A5" s="506" t="s">
        <v>115</v>
      </c>
      <c r="B5" s="506"/>
      <c r="C5" s="506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7" t="s">
        <v>116</v>
      </c>
      <c r="B23" s="508"/>
      <c r="C23" s="508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29" customWidth="1"/>
    <col min="7" max="7" width="8.57421875" style="129" customWidth="1"/>
    <col min="8" max="8" width="7.7109375" style="129" customWidth="1"/>
    <col min="9" max="9" width="7.140625" style="129" customWidth="1"/>
    <col min="10" max="10" width="7.8515625" style="129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2"/>
      <c r="B1" s="282"/>
      <c r="C1" s="282"/>
      <c r="D1" s="283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2.75" hidden="1">
      <c r="A2" s="282"/>
      <c r="B2" s="282"/>
      <c r="C2" s="282"/>
      <c r="D2" s="283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2.75" hidden="1">
      <c r="A3" s="282"/>
      <c r="B3" s="282"/>
      <c r="C3" s="282"/>
      <c r="D3" s="283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2.75" hidden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5" spans="1:17" ht="12.75" hidden="1">
      <c r="A5" s="282"/>
      <c r="B5" s="282"/>
      <c r="C5" s="282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s="91" customFormat="1" ht="12.75" hidden="1">
      <c r="A6" s="546"/>
      <c r="B6" s="546"/>
      <c r="C6" s="547"/>
      <c r="D6" s="548"/>
      <c r="E6" s="550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</row>
    <row r="7" spans="1:17" s="91" customFormat="1" ht="12.75" hidden="1">
      <c r="A7" s="546"/>
      <c r="B7" s="546"/>
      <c r="C7" s="547"/>
      <c r="D7" s="548"/>
      <c r="E7" s="550"/>
      <c r="F7" s="550"/>
      <c r="G7" s="550"/>
      <c r="H7" s="549"/>
      <c r="I7" s="549"/>
      <c r="J7" s="549"/>
      <c r="K7" s="549"/>
      <c r="L7" s="549"/>
      <c r="M7" s="549"/>
      <c r="N7" s="549"/>
      <c r="O7" s="549"/>
      <c r="P7" s="549"/>
      <c r="Q7" s="549"/>
    </row>
    <row r="8" spans="1:17" s="91" customFormat="1" ht="12.75" hidden="1">
      <c r="A8" s="546"/>
      <c r="B8" s="546"/>
      <c r="C8" s="547"/>
      <c r="D8" s="548"/>
      <c r="E8" s="550"/>
      <c r="F8" s="550"/>
      <c r="G8" s="550"/>
      <c r="H8" s="550"/>
      <c r="I8" s="549"/>
      <c r="J8" s="549"/>
      <c r="K8" s="549"/>
      <c r="L8" s="549"/>
      <c r="M8" s="549"/>
      <c r="N8" s="549"/>
      <c r="O8" s="549"/>
      <c r="P8" s="549"/>
      <c r="Q8" s="549"/>
    </row>
    <row r="9" spans="1:17" s="91" customFormat="1" ht="12.75" hidden="1">
      <c r="A9" s="546"/>
      <c r="B9" s="546"/>
      <c r="C9" s="547"/>
      <c r="D9" s="548"/>
      <c r="E9" s="550"/>
      <c r="F9" s="550"/>
      <c r="G9" s="550"/>
      <c r="H9" s="550"/>
      <c r="I9" s="549"/>
      <c r="J9" s="549"/>
      <c r="K9" s="549"/>
      <c r="L9" s="549"/>
      <c r="M9" s="549"/>
      <c r="N9" s="549"/>
      <c r="O9" s="549"/>
      <c r="P9" s="549"/>
      <c r="Q9" s="549"/>
    </row>
    <row r="10" spans="1:17" s="91" customFormat="1" ht="12.75" hidden="1">
      <c r="A10" s="546"/>
      <c r="B10" s="546"/>
      <c r="C10" s="547"/>
      <c r="D10" s="548"/>
      <c r="E10" s="550"/>
      <c r="F10" s="550"/>
      <c r="G10" s="550"/>
      <c r="H10" s="550"/>
      <c r="I10" s="550"/>
      <c r="J10" s="549"/>
      <c r="K10" s="549"/>
      <c r="L10" s="549"/>
      <c r="M10" s="550"/>
      <c r="N10" s="550"/>
      <c r="O10" s="550"/>
      <c r="P10" s="550"/>
      <c r="Q10" s="550"/>
    </row>
    <row r="11" spans="1:17" ht="12.75" hidden="1">
      <c r="A11" s="546"/>
      <c r="B11" s="546"/>
      <c r="C11" s="547"/>
      <c r="D11" s="548"/>
      <c r="E11" s="550"/>
      <c r="F11" s="550"/>
      <c r="G11" s="550"/>
      <c r="H11" s="550"/>
      <c r="I11" s="550"/>
      <c r="J11" s="285"/>
      <c r="K11" s="285"/>
      <c r="L11" s="285"/>
      <c r="M11" s="550"/>
      <c r="N11" s="285"/>
      <c r="O11" s="285"/>
      <c r="P11" s="285"/>
      <c r="Q11" s="285"/>
    </row>
    <row r="12" spans="1:17" ht="12.75" hidden="1">
      <c r="A12" s="286"/>
      <c r="B12" s="286"/>
      <c r="C12" s="286"/>
      <c r="D12" s="28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</row>
    <row r="13" spans="1:17" ht="12.75" hidden="1">
      <c r="A13" s="289"/>
      <c r="B13" s="290"/>
      <c r="C13" s="542"/>
      <c r="D13" s="542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</row>
    <row r="14" spans="1:17" ht="12.75" hidden="1">
      <c r="A14" s="544"/>
      <c r="B14" s="292"/>
      <c r="C14" s="539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</row>
    <row r="15" spans="1:17" ht="12.75" hidden="1">
      <c r="A15" s="544"/>
      <c r="B15" s="292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</row>
    <row r="16" spans="1:17" ht="12.75" hidden="1">
      <c r="A16" s="544"/>
      <c r="B16" s="292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</row>
    <row r="17" spans="1:17" ht="12.75" hidden="1">
      <c r="A17" s="544"/>
      <c r="B17" s="292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</row>
    <row r="18" spans="1:17" ht="12.75" hidden="1">
      <c r="A18" s="544"/>
      <c r="B18" s="292"/>
      <c r="C18" s="282"/>
      <c r="D18" s="283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</row>
    <row r="19" spans="1:17" ht="12.75" hidden="1">
      <c r="A19" s="544"/>
      <c r="B19" s="292"/>
      <c r="C19" s="293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</row>
    <row r="20" spans="1:17" ht="12.75" hidden="1">
      <c r="A20" s="544"/>
      <c r="B20" s="292"/>
      <c r="C20" s="293"/>
      <c r="D20" s="294"/>
      <c r="E20" s="284"/>
      <c r="F20" s="284"/>
      <c r="G20" s="284"/>
      <c r="H20" s="295"/>
      <c r="I20" s="295"/>
      <c r="J20" s="295"/>
      <c r="K20" s="295"/>
      <c r="L20" s="295"/>
      <c r="M20" s="295"/>
      <c r="N20" s="295"/>
      <c r="O20" s="295"/>
      <c r="P20" s="295"/>
      <c r="Q20" s="295"/>
    </row>
    <row r="21" spans="1:17" ht="12.75" hidden="1">
      <c r="A21" s="544"/>
      <c r="B21" s="292"/>
      <c r="C21" s="293"/>
      <c r="D21" s="294"/>
      <c r="E21" s="284"/>
      <c r="F21" s="284"/>
      <c r="G21" s="284"/>
      <c r="H21" s="295"/>
      <c r="I21" s="295"/>
      <c r="J21" s="295"/>
      <c r="K21" s="295"/>
      <c r="L21" s="295"/>
      <c r="M21" s="295"/>
      <c r="N21" s="295"/>
      <c r="O21" s="295"/>
      <c r="P21" s="295"/>
      <c r="Q21" s="295"/>
    </row>
    <row r="22" spans="1:17" ht="12.75" hidden="1">
      <c r="A22" s="544"/>
      <c r="B22" s="292"/>
      <c r="C22" s="293"/>
      <c r="D22" s="294"/>
      <c r="E22" s="284"/>
      <c r="F22" s="284"/>
      <c r="G22" s="284"/>
      <c r="H22" s="295"/>
      <c r="I22" s="295"/>
      <c r="J22" s="295"/>
      <c r="K22" s="295"/>
      <c r="L22" s="295"/>
      <c r="M22" s="295"/>
      <c r="N22" s="295"/>
      <c r="O22" s="295"/>
      <c r="P22" s="295"/>
      <c r="Q22" s="295"/>
    </row>
    <row r="23" spans="1:17" ht="12.75" hidden="1">
      <c r="A23" s="544"/>
      <c r="B23" s="292"/>
      <c r="C23" s="539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</row>
    <row r="24" spans="1:17" ht="12.75" hidden="1">
      <c r="A24" s="544"/>
      <c r="B24" s="292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</row>
    <row r="25" spans="1:17" ht="12.75" hidden="1">
      <c r="A25" s="544"/>
      <c r="B25" s="292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</row>
    <row r="26" spans="1:17" ht="12.75" hidden="1">
      <c r="A26" s="544"/>
      <c r="B26" s="292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</row>
    <row r="27" spans="1:17" ht="12.75" hidden="1">
      <c r="A27" s="544"/>
      <c r="B27" s="292"/>
      <c r="C27" s="282"/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1:17" ht="12.75" hidden="1">
      <c r="A28" s="544"/>
      <c r="B28" s="292"/>
      <c r="C28" s="293"/>
      <c r="D28" s="283"/>
      <c r="E28" s="284"/>
      <c r="F28" s="284"/>
      <c r="G28" s="284"/>
      <c r="H28" s="295"/>
      <c r="I28" s="295"/>
      <c r="J28" s="295"/>
      <c r="K28" s="295"/>
      <c r="L28" s="295"/>
      <c r="M28" s="295"/>
      <c r="N28" s="295"/>
      <c r="O28" s="295"/>
      <c r="P28" s="295"/>
      <c r="Q28" s="295"/>
    </row>
    <row r="29" spans="1:17" ht="12.75" hidden="1">
      <c r="A29" s="544"/>
      <c r="B29" s="292"/>
      <c r="C29" s="293"/>
      <c r="D29" s="294"/>
      <c r="E29" s="284"/>
      <c r="F29" s="284"/>
      <c r="G29" s="284"/>
      <c r="H29" s="295"/>
      <c r="I29" s="295"/>
      <c r="J29" s="295"/>
      <c r="K29" s="295"/>
      <c r="L29" s="295"/>
      <c r="M29" s="295"/>
      <c r="N29" s="295"/>
      <c r="O29" s="295"/>
      <c r="P29" s="295"/>
      <c r="Q29" s="295"/>
    </row>
    <row r="30" spans="1:17" ht="12.75" hidden="1">
      <c r="A30" s="544"/>
      <c r="B30" s="292"/>
      <c r="C30" s="293"/>
      <c r="D30" s="294"/>
      <c r="E30" s="284"/>
      <c r="F30" s="284"/>
      <c r="G30" s="284"/>
      <c r="H30" s="295"/>
      <c r="I30" s="295"/>
      <c r="J30" s="295"/>
      <c r="K30" s="295"/>
      <c r="L30" s="295"/>
      <c r="M30" s="295"/>
      <c r="N30" s="295"/>
      <c r="O30" s="295"/>
      <c r="P30" s="295"/>
      <c r="Q30" s="295"/>
    </row>
    <row r="31" spans="1:17" ht="12.75" hidden="1">
      <c r="A31" s="544"/>
      <c r="B31" s="292"/>
      <c r="C31" s="293"/>
      <c r="D31" s="294"/>
      <c r="E31" s="284"/>
      <c r="F31" s="284"/>
      <c r="G31" s="284"/>
      <c r="H31" s="295"/>
      <c r="I31" s="295"/>
      <c r="J31" s="295"/>
      <c r="K31" s="295"/>
      <c r="L31" s="295"/>
      <c r="M31" s="295"/>
      <c r="N31" s="295"/>
      <c r="O31" s="295"/>
      <c r="P31" s="295"/>
      <c r="Q31" s="295"/>
    </row>
    <row r="32" spans="1:17" ht="12.75" hidden="1">
      <c r="A32" s="296"/>
      <c r="B32" s="292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</row>
    <row r="33" spans="1:17" ht="12.75" hidden="1">
      <c r="A33" s="289"/>
      <c r="B33" s="290"/>
      <c r="C33" s="542"/>
      <c r="D33" s="542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</row>
    <row r="34" spans="1:17" ht="12.75" hidden="1">
      <c r="A34" s="544"/>
      <c r="B34" s="292"/>
      <c r="C34" s="539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</row>
    <row r="35" spans="1:17" ht="12.75" hidden="1">
      <c r="A35" s="544"/>
      <c r="B35" s="292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</row>
    <row r="36" spans="1:17" ht="12.75" hidden="1">
      <c r="A36" s="544"/>
      <c r="B36" s="292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</row>
    <row r="37" spans="1:17" ht="12.75" hidden="1">
      <c r="A37" s="544"/>
      <c r="B37" s="292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</row>
    <row r="38" spans="1:17" ht="12.75" hidden="1">
      <c r="A38" s="544"/>
      <c r="B38" s="292"/>
      <c r="C38" s="282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</row>
    <row r="39" spans="1:17" ht="12.75" hidden="1">
      <c r="A39" s="544"/>
      <c r="B39" s="292"/>
      <c r="C39" s="293"/>
      <c r="D39" s="294"/>
      <c r="E39" s="284"/>
      <c r="F39" s="284"/>
      <c r="G39" s="284"/>
      <c r="H39" s="295"/>
      <c r="I39" s="295"/>
      <c r="J39" s="295"/>
      <c r="K39" s="295"/>
      <c r="L39" s="295"/>
      <c r="M39" s="295"/>
      <c r="N39" s="295"/>
      <c r="O39" s="295"/>
      <c r="P39" s="295"/>
      <c r="Q39" s="295"/>
    </row>
    <row r="40" spans="1:17" ht="12.75" hidden="1">
      <c r="A40" s="544"/>
      <c r="B40" s="292"/>
      <c r="C40" s="293"/>
      <c r="D40" s="294"/>
      <c r="E40" s="284"/>
      <c r="F40" s="284"/>
      <c r="G40" s="284"/>
      <c r="H40" s="295"/>
      <c r="I40" s="295"/>
      <c r="J40" s="295"/>
      <c r="K40" s="295"/>
      <c r="L40" s="295"/>
      <c r="M40" s="295"/>
      <c r="N40" s="295"/>
      <c r="O40" s="295"/>
      <c r="P40" s="295"/>
      <c r="Q40" s="295"/>
    </row>
    <row r="41" spans="1:17" ht="12.75" hidden="1">
      <c r="A41" s="544"/>
      <c r="B41" s="292"/>
      <c r="C41" s="293"/>
      <c r="D41" s="294"/>
      <c r="E41" s="284"/>
      <c r="F41" s="284"/>
      <c r="G41" s="284"/>
      <c r="H41" s="295"/>
      <c r="I41" s="295"/>
      <c r="J41" s="295"/>
      <c r="K41" s="295"/>
      <c r="L41" s="295"/>
      <c r="M41" s="295"/>
      <c r="N41" s="295"/>
      <c r="O41" s="295"/>
      <c r="P41" s="295"/>
      <c r="Q41" s="295"/>
    </row>
    <row r="42" spans="1:17" ht="12.75" hidden="1">
      <c r="A42" s="544"/>
      <c r="B42" s="292"/>
      <c r="C42" s="293"/>
      <c r="D42" s="294"/>
      <c r="E42" s="284"/>
      <c r="F42" s="284"/>
      <c r="G42" s="284"/>
      <c r="H42" s="295"/>
      <c r="I42" s="295"/>
      <c r="J42" s="295"/>
      <c r="K42" s="295"/>
      <c r="L42" s="295"/>
      <c r="M42" s="295"/>
      <c r="N42" s="295"/>
      <c r="O42" s="295"/>
      <c r="P42" s="295"/>
      <c r="Q42" s="295"/>
    </row>
    <row r="43" spans="1:17" ht="12.75" hidden="1">
      <c r="A43" s="296"/>
      <c r="B43" s="292"/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</row>
    <row r="44" spans="1:17" ht="12.75" hidden="1">
      <c r="A44" s="544"/>
      <c r="B44" s="292"/>
      <c r="C44" s="539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</row>
    <row r="45" spans="1:17" ht="12.75" hidden="1">
      <c r="A45" s="544"/>
      <c r="B45" s="292"/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</row>
    <row r="46" spans="1:17" ht="12.75" hidden="1">
      <c r="A46" s="544"/>
      <c r="B46" s="292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17" ht="12.75" hidden="1">
      <c r="A47" s="544"/>
      <c r="B47" s="292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</row>
    <row r="48" spans="1:17" ht="12.75" hidden="1">
      <c r="A48" s="544"/>
      <c r="B48" s="292"/>
      <c r="C48" s="282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</row>
    <row r="49" spans="1:17" ht="12.75" hidden="1">
      <c r="A49" s="544"/>
      <c r="B49" s="292"/>
      <c r="C49" s="293"/>
      <c r="D49" s="294"/>
      <c r="E49" s="284"/>
      <c r="F49" s="284"/>
      <c r="G49" s="284"/>
      <c r="H49" s="295"/>
      <c r="I49" s="295"/>
      <c r="J49" s="295"/>
      <c r="K49" s="295"/>
      <c r="L49" s="295"/>
      <c r="M49" s="295"/>
      <c r="N49" s="295"/>
      <c r="O49" s="295"/>
      <c r="P49" s="295"/>
      <c r="Q49" s="295"/>
    </row>
    <row r="50" spans="1:17" ht="12.75" hidden="1">
      <c r="A50" s="544"/>
      <c r="B50" s="292"/>
      <c r="C50" s="293"/>
      <c r="D50" s="294"/>
      <c r="E50" s="284"/>
      <c r="F50" s="284"/>
      <c r="G50" s="284"/>
      <c r="H50" s="295"/>
      <c r="I50" s="295"/>
      <c r="J50" s="295"/>
      <c r="K50" s="295"/>
      <c r="L50" s="295"/>
      <c r="M50" s="295"/>
      <c r="N50" s="295"/>
      <c r="O50" s="295"/>
      <c r="P50" s="295"/>
      <c r="Q50" s="295"/>
    </row>
    <row r="51" spans="1:17" ht="12.75" hidden="1">
      <c r="A51" s="544"/>
      <c r="B51" s="292"/>
      <c r="C51" s="293"/>
      <c r="D51" s="294"/>
      <c r="E51" s="284"/>
      <c r="F51" s="284"/>
      <c r="G51" s="284"/>
      <c r="H51" s="295"/>
      <c r="I51" s="295"/>
      <c r="J51" s="295"/>
      <c r="K51" s="295"/>
      <c r="L51" s="295"/>
      <c r="M51" s="295"/>
      <c r="N51" s="295"/>
      <c r="O51" s="295"/>
      <c r="P51" s="295"/>
      <c r="Q51" s="295"/>
    </row>
    <row r="52" spans="1:17" ht="12.75" hidden="1">
      <c r="A52" s="544"/>
      <c r="B52" s="292"/>
      <c r="C52" s="293"/>
      <c r="D52" s="294"/>
      <c r="E52" s="284"/>
      <c r="F52" s="284"/>
      <c r="G52" s="284"/>
      <c r="H52" s="295"/>
      <c r="I52" s="295"/>
      <c r="J52" s="295"/>
      <c r="K52" s="295"/>
      <c r="L52" s="295"/>
      <c r="M52" s="295"/>
      <c r="N52" s="295"/>
      <c r="O52" s="295"/>
      <c r="P52" s="295"/>
      <c r="Q52" s="295"/>
    </row>
    <row r="53" spans="1:17" ht="12.75" hidden="1">
      <c r="A53" s="541"/>
      <c r="B53" s="541"/>
      <c r="C53" s="542"/>
      <c r="D53" s="542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</row>
    <row r="54" spans="1:17" ht="12.75" hidden="1">
      <c r="A54" s="282"/>
      <c r="B54" s="282"/>
      <c r="C54" s="282"/>
      <c r="D54" s="283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</row>
    <row r="55" spans="1:17" ht="12.75" hidden="1">
      <c r="A55" s="509"/>
      <c r="B55" s="509"/>
      <c r="C55" s="509"/>
      <c r="D55" s="509"/>
      <c r="E55" s="509"/>
      <c r="F55" s="509"/>
      <c r="G55" s="509"/>
      <c r="H55" s="509"/>
      <c r="I55" s="509"/>
      <c r="J55" s="509"/>
      <c r="K55" s="215"/>
      <c r="L55" s="215"/>
      <c r="M55" s="215"/>
      <c r="N55" s="215"/>
      <c r="O55" s="215"/>
      <c r="P55" s="215"/>
      <c r="Q55" s="215"/>
    </row>
    <row r="56" spans="1:17" ht="12.75">
      <c r="A56" s="94"/>
      <c r="B56" s="94"/>
      <c r="C56" s="94"/>
      <c r="D56" s="224"/>
      <c r="E56" s="215"/>
      <c r="F56" s="215"/>
      <c r="G56" s="215"/>
      <c r="H56" s="215" t="s">
        <v>412</v>
      </c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2.75">
      <c r="A57" s="94"/>
      <c r="B57" s="94"/>
      <c r="C57" s="94"/>
      <c r="D57" s="224"/>
      <c r="E57" s="215"/>
      <c r="F57" s="215"/>
      <c r="G57" s="215"/>
      <c r="H57" s="215"/>
      <c r="I57" s="215"/>
      <c r="J57" s="215"/>
      <c r="K57" s="215"/>
      <c r="L57" s="215"/>
      <c r="M57" s="215"/>
      <c r="N57" s="215" t="s">
        <v>395</v>
      </c>
      <c r="O57" s="215"/>
      <c r="P57" s="215"/>
      <c r="Q57" s="215"/>
    </row>
    <row r="58" spans="1:17" ht="12.75">
      <c r="A58" s="94"/>
      <c r="B58" s="94"/>
      <c r="C58" s="94"/>
      <c r="D58" s="224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</row>
    <row r="59" spans="1:17" ht="12.75">
      <c r="A59" s="551" t="s">
        <v>176</v>
      </c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</row>
    <row r="60" spans="1:17" ht="12.75">
      <c r="A60" s="94"/>
      <c r="B60" s="94"/>
      <c r="C60" s="94"/>
      <c r="D60" s="22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</row>
    <row r="61" spans="1:17" ht="12.75">
      <c r="A61" s="534" t="s">
        <v>35</v>
      </c>
      <c r="B61" s="534" t="s">
        <v>140</v>
      </c>
      <c r="C61" s="535" t="s">
        <v>141</v>
      </c>
      <c r="D61" s="536" t="s">
        <v>409</v>
      </c>
      <c r="E61" s="537" t="s">
        <v>142</v>
      </c>
      <c r="F61" s="538" t="s">
        <v>11</v>
      </c>
      <c r="G61" s="538"/>
      <c r="H61" s="538" t="s">
        <v>120</v>
      </c>
      <c r="I61" s="538"/>
      <c r="J61" s="538"/>
      <c r="K61" s="538"/>
      <c r="L61" s="538"/>
      <c r="M61" s="538"/>
      <c r="N61" s="538"/>
      <c r="O61" s="538"/>
      <c r="P61" s="538"/>
      <c r="Q61" s="538"/>
    </row>
    <row r="62" spans="1:17" ht="12.75">
      <c r="A62" s="534"/>
      <c r="B62" s="534"/>
      <c r="C62" s="535"/>
      <c r="D62" s="536"/>
      <c r="E62" s="537"/>
      <c r="F62" s="537" t="s">
        <v>143</v>
      </c>
      <c r="G62" s="537" t="s">
        <v>144</v>
      </c>
      <c r="H62" s="538" t="s">
        <v>133</v>
      </c>
      <c r="I62" s="538"/>
      <c r="J62" s="538"/>
      <c r="K62" s="538"/>
      <c r="L62" s="538"/>
      <c r="M62" s="538"/>
      <c r="N62" s="538"/>
      <c r="O62" s="538"/>
      <c r="P62" s="538"/>
      <c r="Q62" s="538"/>
    </row>
    <row r="63" spans="1:17" ht="12.75">
      <c r="A63" s="534"/>
      <c r="B63" s="534"/>
      <c r="C63" s="535"/>
      <c r="D63" s="536"/>
      <c r="E63" s="537"/>
      <c r="F63" s="537"/>
      <c r="G63" s="537"/>
      <c r="H63" s="537" t="s">
        <v>145</v>
      </c>
      <c r="I63" s="538" t="s">
        <v>78</v>
      </c>
      <c r="J63" s="538"/>
      <c r="K63" s="538"/>
      <c r="L63" s="538"/>
      <c r="M63" s="538"/>
      <c r="N63" s="538"/>
      <c r="O63" s="538"/>
      <c r="P63" s="538"/>
      <c r="Q63" s="538"/>
    </row>
    <row r="64" spans="1:17" ht="12.75">
      <c r="A64" s="534"/>
      <c r="B64" s="534"/>
      <c r="C64" s="535"/>
      <c r="D64" s="536"/>
      <c r="E64" s="537"/>
      <c r="F64" s="537"/>
      <c r="G64" s="537"/>
      <c r="H64" s="537"/>
      <c r="I64" s="538" t="s">
        <v>146</v>
      </c>
      <c r="J64" s="538"/>
      <c r="K64" s="538"/>
      <c r="L64" s="538"/>
      <c r="M64" s="538" t="s">
        <v>147</v>
      </c>
      <c r="N64" s="538"/>
      <c r="O64" s="538"/>
      <c r="P64" s="538"/>
      <c r="Q64" s="538"/>
    </row>
    <row r="65" spans="1:17" ht="12.75">
      <c r="A65" s="534"/>
      <c r="B65" s="534"/>
      <c r="C65" s="535"/>
      <c r="D65" s="536"/>
      <c r="E65" s="537"/>
      <c r="F65" s="537"/>
      <c r="G65" s="537"/>
      <c r="H65" s="537"/>
      <c r="I65" s="537" t="s">
        <v>148</v>
      </c>
      <c r="J65" s="538" t="s">
        <v>149</v>
      </c>
      <c r="K65" s="538"/>
      <c r="L65" s="538"/>
      <c r="M65" s="537" t="s">
        <v>150</v>
      </c>
      <c r="N65" s="537" t="s">
        <v>149</v>
      </c>
      <c r="O65" s="537"/>
      <c r="P65" s="537"/>
      <c r="Q65" s="537"/>
    </row>
    <row r="66" spans="1:17" ht="45">
      <c r="A66" s="534"/>
      <c r="B66" s="534"/>
      <c r="C66" s="535"/>
      <c r="D66" s="536"/>
      <c r="E66" s="537"/>
      <c r="F66" s="537"/>
      <c r="G66" s="537"/>
      <c r="H66" s="537"/>
      <c r="I66" s="537"/>
      <c r="J66" s="216" t="s">
        <v>151</v>
      </c>
      <c r="K66" s="216" t="s">
        <v>152</v>
      </c>
      <c r="L66" s="216" t="s">
        <v>153</v>
      </c>
      <c r="M66" s="537"/>
      <c r="N66" s="216" t="s">
        <v>154</v>
      </c>
      <c r="O66" s="216" t="s">
        <v>155</v>
      </c>
      <c r="P66" s="216" t="s">
        <v>152</v>
      </c>
      <c r="Q66" s="216" t="s">
        <v>156</v>
      </c>
    </row>
    <row r="67" spans="1:17" ht="12.75">
      <c r="A67" s="95">
        <v>1</v>
      </c>
      <c r="B67" s="95">
        <v>2</v>
      </c>
      <c r="C67" s="95">
        <v>3</v>
      </c>
      <c r="D67" s="225">
        <v>4</v>
      </c>
      <c r="E67" s="217">
        <v>5</v>
      </c>
      <c r="F67" s="217">
        <v>6</v>
      </c>
      <c r="G67" s="217">
        <v>7</v>
      </c>
      <c r="H67" s="217">
        <v>8</v>
      </c>
      <c r="I67" s="217">
        <v>9</v>
      </c>
      <c r="J67" s="217">
        <v>10</v>
      </c>
      <c r="K67" s="217">
        <v>11</v>
      </c>
      <c r="L67" s="217">
        <v>12</v>
      </c>
      <c r="M67" s="217">
        <v>13</v>
      </c>
      <c r="N67" s="217">
        <v>14</v>
      </c>
      <c r="O67" s="217">
        <v>15</v>
      </c>
      <c r="P67" s="217">
        <v>16</v>
      </c>
      <c r="Q67" s="217">
        <v>17</v>
      </c>
    </row>
    <row r="68" spans="1:17" ht="12.75">
      <c r="A68" s="96">
        <v>1</v>
      </c>
      <c r="B68" s="97" t="s">
        <v>157</v>
      </c>
      <c r="C68" s="532" t="s">
        <v>104</v>
      </c>
      <c r="D68" s="533"/>
      <c r="E68" s="218">
        <f>E73+E82</f>
        <v>5023135</v>
      </c>
      <c r="F68" s="218">
        <f aca="true" t="shared" si="0" ref="F68:Q68">F73+F82</f>
        <v>2348426</v>
      </c>
      <c r="G68" s="218">
        <f t="shared" si="0"/>
        <v>2674709</v>
      </c>
      <c r="H68" s="218">
        <f t="shared" si="0"/>
        <v>2355158</v>
      </c>
      <c r="I68" s="218">
        <f t="shared" si="0"/>
        <v>854269</v>
      </c>
      <c r="J68" s="218">
        <f t="shared" si="0"/>
        <v>0</v>
      </c>
      <c r="K68" s="218">
        <f t="shared" si="0"/>
        <v>0</v>
      </c>
      <c r="L68" s="218">
        <f t="shared" si="0"/>
        <v>854269</v>
      </c>
      <c r="M68" s="218">
        <f t="shared" si="0"/>
        <v>1500889</v>
      </c>
      <c r="N68" s="218">
        <f t="shared" si="0"/>
        <v>796597</v>
      </c>
      <c r="O68" s="218">
        <f t="shared" si="0"/>
        <v>704292</v>
      </c>
      <c r="P68" s="218">
        <f t="shared" si="0"/>
        <v>0</v>
      </c>
      <c r="Q68" s="218">
        <f t="shared" si="0"/>
        <v>0</v>
      </c>
    </row>
    <row r="69" spans="1:17" ht="12.75">
      <c r="A69" s="513" t="s">
        <v>158</v>
      </c>
      <c r="B69" s="99" t="s">
        <v>159</v>
      </c>
      <c r="C69" s="514" t="s">
        <v>376</v>
      </c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6"/>
    </row>
    <row r="70" spans="1:17" ht="12.75">
      <c r="A70" s="513"/>
      <c r="B70" s="99" t="s">
        <v>160</v>
      </c>
      <c r="C70" s="517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9"/>
    </row>
    <row r="71" spans="1:17" ht="12.75">
      <c r="A71" s="513"/>
      <c r="B71" s="99" t="s">
        <v>161</v>
      </c>
      <c r="C71" s="517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9"/>
    </row>
    <row r="72" spans="1:17" ht="12.75">
      <c r="A72" s="513"/>
      <c r="B72" s="99" t="s">
        <v>162</v>
      </c>
      <c r="C72" s="520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2"/>
    </row>
    <row r="73" spans="1:17" ht="12.75">
      <c r="A73" s="513"/>
      <c r="B73" s="99" t="s">
        <v>163</v>
      </c>
      <c r="C73" s="100"/>
      <c r="D73" s="226" t="s">
        <v>377</v>
      </c>
      <c r="E73" s="219">
        <v>798000</v>
      </c>
      <c r="F73" s="219">
        <v>470931</v>
      </c>
      <c r="G73" s="219">
        <v>327069</v>
      </c>
      <c r="H73" s="219">
        <v>798000</v>
      </c>
      <c r="I73" s="219">
        <v>470931</v>
      </c>
      <c r="J73" s="219">
        <v>0</v>
      </c>
      <c r="K73" s="219">
        <v>0</v>
      </c>
      <c r="L73" s="219">
        <v>470931</v>
      </c>
      <c r="M73" s="219">
        <v>327069</v>
      </c>
      <c r="N73" s="219">
        <v>327069</v>
      </c>
      <c r="O73" s="219">
        <v>0</v>
      </c>
      <c r="P73" s="219">
        <v>0</v>
      </c>
      <c r="Q73" s="219">
        <v>0</v>
      </c>
    </row>
    <row r="74" spans="1:17" ht="12.75">
      <c r="A74" s="513"/>
      <c r="B74" s="99" t="s">
        <v>406</v>
      </c>
      <c r="C74" s="101"/>
      <c r="D74" s="226" t="s">
        <v>377</v>
      </c>
      <c r="E74" s="219">
        <v>798000</v>
      </c>
      <c r="F74" s="219">
        <v>470931</v>
      </c>
      <c r="G74" s="219">
        <v>327069</v>
      </c>
      <c r="H74" s="219">
        <v>798000</v>
      </c>
      <c r="I74" s="219">
        <v>470931</v>
      </c>
      <c r="J74" s="219">
        <v>0</v>
      </c>
      <c r="K74" s="219">
        <v>0</v>
      </c>
      <c r="L74" s="219">
        <v>470931</v>
      </c>
      <c r="M74" s="219">
        <v>327069</v>
      </c>
      <c r="N74" s="219">
        <v>327069</v>
      </c>
      <c r="O74" s="219">
        <v>0</v>
      </c>
      <c r="P74" s="219">
        <v>0</v>
      </c>
      <c r="Q74" s="219">
        <v>0</v>
      </c>
    </row>
    <row r="75" spans="1:17" ht="12.75" hidden="1">
      <c r="A75" s="513"/>
      <c r="B75" s="99" t="s">
        <v>133</v>
      </c>
      <c r="C75" s="101"/>
      <c r="D75" s="227"/>
      <c r="E75" s="219"/>
      <c r="F75" s="219"/>
      <c r="G75" s="219"/>
      <c r="H75" s="220"/>
      <c r="I75" s="220"/>
      <c r="J75" s="220"/>
      <c r="K75" s="220"/>
      <c r="L75" s="220"/>
      <c r="M75" s="220"/>
      <c r="N75" s="220"/>
      <c r="O75" s="220"/>
      <c r="P75" s="220"/>
      <c r="Q75" s="220"/>
    </row>
    <row r="76" spans="1:17" ht="12.75" hidden="1">
      <c r="A76" s="513"/>
      <c r="B76" s="99" t="s">
        <v>139</v>
      </c>
      <c r="C76" s="101"/>
      <c r="D76" s="227"/>
      <c r="E76" s="219"/>
      <c r="F76" s="219"/>
      <c r="G76" s="219"/>
      <c r="H76" s="220"/>
      <c r="I76" s="220"/>
      <c r="J76" s="220"/>
      <c r="K76" s="220"/>
      <c r="L76" s="220"/>
      <c r="M76" s="220"/>
      <c r="N76" s="220"/>
      <c r="O76" s="220"/>
      <c r="P76" s="220"/>
      <c r="Q76" s="220"/>
    </row>
    <row r="77" spans="1:17" ht="12.75" hidden="1">
      <c r="A77" s="513"/>
      <c r="B77" s="99" t="s">
        <v>174</v>
      </c>
      <c r="C77" s="101"/>
      <c r="D77" s="227"/>
      <c r="E77" s="219"/>
      <c r="F77" s="219"/>
      <c r="G77" s="219"/>
      <c r="H77" s="220"/>
      <c r="I77" s="220"/>
      <c r="J77" s="220"/>
      <c r="K77" s="220"/>
      <c r="L77" s="220"/>
      <c r="M77" s="220"/>
      <c r="N77" s="220"/>
      <c r="O77" s="220"/>
      <c r="P77" s="220"/>
      <c r="Q77" s="220"/>
    </row>
    <row r="78" spans="1:17" ht="12.75">
      <c r="A78" s="513" t="s">
        <v>164</v>
      </c>
      <c r="B78" s="99" t="s">
        <v>159</v>
      </c>
      <c r="C78" s="514" t="s">
        <v>407</v>
      </c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6"/>
    </row>
    <row r="79" spans="1:17" ht="12.75">
      <c r="A79" s="513"/>
      <c r="B79" s="99" t="s">
        <v>160</v>
      </c>
      <c r="C79" s="517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9"/>
    </row>
    <row r="80" spans="1:17" ht="12.75">
      <c r="A80" s="513"/>
      <c r="B80" s="99" t="s">
        <v>161</v>
      </c>
      <c r="C80" s="517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9"/>
    </row>
    <row r="81" spans="1:17" ht="12.75">
      <c r="A81" s="513"/>
      <c r="B81" s="99" t="s">
        <v>162</v>
      </c>
      <c r="C81" s="520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2"/>
    </row>
    <row r="82" spans="1:17" ht="12.75">
      <c r="A82" s="513"/>
      <c r="B82" s="99" t="s">
        <v>163</v>
      </c>
      <c r="C82" s="100"/>
      <c r="D82" s="226" t="s">
        <v>408</v>
      </c>
      <c r="E82" s="219">
        <f>F82+G82</f>
        <v>4225135</v>
      </c>
      <c r="F82" s="219">
        <v>1877495</v>
      </c>
      <c r="G82" s="219">
        <v>2347640</v>
      </c>
      <c r="H82" s="219">
        <f>H83</f>
        <v>1557158</v>
      </c>
      <c r="I82" s="219">
        <f aca="true" t="shared" si="1" ref="I82:Q82">I83</f>
        <v>383338</v>
      </c>
      <c r="J82" s="219">
        <f t="shared" si="1"/>
        <v>0</v>
      </c>
      <c r="K82" s="219">
        <f t="shared" si="1"/>
        <v>0</v>
      </c>
      <c r="L82" s="219">
        <f t="shared" si="1"/>
        <v>383338</v>
      </c>
      <c r="M82" s="219">
        <f t="shared" si="1"/>
        <v>1173820</v>
      </c>
      <c r="N82" s="219">
        <f t="shared" si="1"/>
        <v>469528</v>
      </c>
      <c r="O82" s="219">
        <f t="shared" si="1"/>
        <v>704292</v>
      </c>
      <c r="P82" s="219">
        <f t="shared" si="1"/>
        <v>0</v>
      </c>
      <c r="Q82" s="219">
        <f t="shared" si="1"/>
        <v>0</v>
      </c>
    </row>
    <row r="83" spans="1:17" ht="12.75">
      <c r="A83" s="513"/>
      <c r="B83" s="99" t="s">
        <v>406</v>
      </c>
      <c r="C83" s="101"/>
      <c r="D83" s="226" t="s">
        <v>408</v>
      </c>
      <c r="E83" s="219">
        <f>F83+G83</f>
        <v>1557158</v>
      </c>
      <c r="F83" s="219">
        <f>I83</f>
        <v>383338</v>
      </c>
      <c r="G83" s="219">
        <f>M83</f>
        <v>1173820</v>
      </c>
      <c r="H83" s="220">
        <f>I83+M83</f>
        <v>1557158</v>
      </c>
      <c r="I83" s="220">
        <f>J83+K83+L83</f>
        <v>383338</v>
      </c>
      <c r="J83" s="220">
        <v>0</v>
      </c>
      <c r="K83" s="220">
        <v>0</v>
      </c>
      <c r="L83" s="220">
        <v>383338</v>
      </c>
      <c r="M83" s="220">
        <f>N83+O83+P83+Q83</f>
        <v>1173820</v>
      </c>
      <c r="N83" s="220">
        <v>469528</v>
      </c>
      <c r="O83" s="220">
        <v>704292</v>
      </c>
      <c r="P83" s="220">
        <v>0</v>
      </c>
      <c r="Q83" s="220">
        <v>0</v>
      </c>
    </row>
    <row r="84" spans="1:17" ht="12.75" hidden="1">
      <c r="A84" s="513"/>
      <c r="B84" s="99" t="s">
        <v>133</v>
      </c>
      <c r="C84" s="101"/>
      <c r="D84" s="227"/>
      <c r="E84" s="219"/>
      <c r="F84" s="219"/>
      <c r="G84" s="219"/>
      <c r="H84" s="220"/>
      <c r="I84" s="220"/>
      <c r="J84" s="220"/>
      <c r="K84" s="220"/>
      <c r="L84" s="220"/>
      <c r="M84" s="220"/>
      <c r="N84" s="220"/>
      <c r="O84" s="220"/>
      <c r="P84" s="220"/>
      <c r="Q84" s="220"/>
    </row>
    <row r="85" spans="1:17" ht="12.75" hidden="1">
      <c r="A85" s="513"/>
      <c r="B85" s="99" t="s">
        <v>139</v>
      </c>
      <c r="C85" s="101"/>
      <c r="D85" s="227"/>
      <c r="E85" s="219"/>
      <c r="F85" s="219"/>
      <c r="G85" s="219"/>
      <c r="H85" s="220"/>
      <c r="I85" s="220"/>
      <c r="J85" s="220"/>
      <c r="K85" s="220"/>
      <c r="L85" s="220"/>
      <c r="M85" s="220"/>
      <c r="N85" s="220"/>
      <c r="O85" s="220"/>
      <c r="P85" s="220"/>
      <c r="Q85" s="220"/>
    </row>
    <row r="86" spans="1:17" ht="12.75" hidden="1">
      <c r="A86" s="513"/>
      <c r="B86" s="99" t="s">
        <v>175</v>
      </c>
      <c r="C86" s="101"/>
      <c r="D86" s="227"/>
      <c r="E86" s="219"/>
      <c r="F86" s="219"/>
      <c r="G86" s="219"/>
      <c r="H86" s="220"/>
      <c r="I86" s="220"/>
      <c r="J86" s="220"/>
      <c r="K86" s="220"/>
      <c r="L86" s="220"/>
      <c r="M86" s="220"/>
      <c r="N86" s="220"/>
      <c r="O86" s="220"/>
      <c r="P86" s="220"/>
      <c r="Q86" s="220"/>
    </row>
    <row r="87" spans="1:17" ht="12.75" hidden="1">
      <c r="A87" s="102" t="s">
        <v>165</v>
      </c>
      <c r="B87" s="99" t="s">
        <v>166</v>
      </c>
      <c r="C87" s="527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9"/>
    </row>
    <row r="88" spans="1:17" ht="12.75">
      <c r="A88" s="103">
        <v>2</v>
      </c>
      <c r="B88" s="104" t="s">
        <v>167</v>
      </c>
      <c r="C88" s="530" t="s">
        <v>104</v>
      </c>
      <c r="D88" s="531"/>
      <c r="E88" s="221">
        <f>E93+E103</f>
        <v>22090</v>
      </c>
      <c r="F88" s="221">
        <f aca="true" t="shared" si="2" ref="F88:Q88">F93+F103</f>
        <v>3313</v>
      </c>
      <c r="G88" s="221">
        <f t="shared" si="2"/>
        <v>18777</v>
      </c>
      <c r="H88" s="221">
        <f t="shared" si="2"/>
        <v>14670</v>
      </c>
      <c r="I88" s="221">
        <f t="shared" si="2"/>
        <v>2200</v>
      </c>
      <c r="J88" s="221">
        <f t="shared" si="2"/>
        <v>0</v>
      </c>
      <c r="K88" s="221">
        <f t="shared" si="2"/>
        <v>0</v>
      </c>
      <c r="L88" s="221">
        <f t="shared" si="2"/>
        <v>2200</v>
      </c>
      <c r="M88" s="221">
        <f t="shared" si="2"/>
        <v>12470</v>
      </c>
      <c r="N88" s="221">
        <f t="shared" si="2"/>
        <v>12470</v>
      </c>
      <c r="O88" s="221">
        <f t="shared" si="2"/>
        <v>0</v>
      </c>
      <c r="P88" s="221">
        <f t="shared" si="2"/>
        <v>0</v>
      </c>
      <c r="Q88" s="221">
        <f t="shared" si="2"/>
        <v>0</v>
      </c>
    </row>
    <row r="89" spans="1:17" ht="12.75">
      <c r="A89" s="513" t="s">
        <v>168</v>
      </c>
      <c r="B89" s="99" t="s">
        <v>159</v>
      </c>
      <c r="C89" s="514" t="s">
        <v>410</v>
      </c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6"/>
    </row>
    <row r="90" spans="1:17" ht="12.75">
      <c r="A90" s="513"/>
      <c r="B90" s="99" t="s">
        <v>160</v>
      </c>
      <c r="C90" s="517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9"/>
    </row>
    <row r="91" spans="1:17" ht="12.75">
      <c r="A91" s="513"/>
      <c r="B91" s="99" t="s">
        <v>161</v>
      </c>
      <c r="C91" s="517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9"/>
    </row>
    <row r="92" spans="1:17" ht="12.75">
      <c r="A92" s="513"/>
      <c r="B92" s="99" t="s">
        <v>162</v>
      </c>
      <c r="C92" s="520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2"/>
    </row>
    <row r="93" spans="1:17" ht="12.75">
      <c r="A93" s="513"/>
      <c r="B93" s="99" t="s">
        <v>163</v>
      </c>
      <c r="C93" s="100"/>
      <c r="D93" s="226" t="s">
        <v>375</v>
      </c>
      <c r="E93" s="219">
        <f>F93+G93</f>
        <v>22090</v>
      </c>
      <c r="F93" s="219">
        <v>3313</v>
      </c>
      <c r="G93" s="219">
        <v>18777</v>
      </c>
      <c r="H93" s="219">
        <f aca="true" t="shared" si="3" ref="H93:Q93">H94</f>
        <v>14670</v>
      </c>
      <c r="I93" s="219">
        <f t="shared" si="3"/>
        <v>2200</v>
      </c>
      <c r="J93" s="219">
        <f t="shared" si="3"/>
        <v>0</v>
      </c>
      <c r="K93" s="219">
        <f t="shared" si="3"/>
        <v>0</v>
      </c>
      <c r="L93" s="219">
        <f t="shared" si="3"/>
        <v>2200</v>
      </c>
      <c r="M93" s="219">
        <f t="shared" si="3"/>
        <v>12470</v>
      </c>
      <c r="N93" s="219">
        <f t="shared" si="3"/>
        <v>12470</v>
      </c>
      <c r="O93" s="219">
        <f t="shared" si="3"/>
        <v>0</v>
      </c>
      <c r="P93" s="219">
        <f t="shared" si="3"/>
        <v>0</v>
      </c>
      <c r="Q93" s="219">
        <f t="shared" si="3"/>
        <v>0</v>
      </c>
    </row>
    <row r="94" spans="1:17" ht="12.75">
      <c r="A94" s="513"/>
      <c r="B94" s="99" t="s">
        <v>406</v>
      </c>
      <c r="C94" s="101"/>
      <c r="D94" s="227" t="s">
        <v>375</v>
      </c>
      <c r="E94" s="219">
        <f>F94+G94</f>
        <v>14670</v>
      </c>
      <c r="F94" s="219">
        <f>I94</f>
        <v>2200</v>
      </c>
      <c r="G94" s="219">
        <f>M94</f>
        <v>12470</v>
      </c>
      <c r="H94" s="220">
        <f>I94+M94</f>
        <v>14670</v>
      </c>
      <c r="I94" s="220">
        <f>J94+K94+L94</f>
        <v>2200</v>
      </c>
      <c r="J94" s="220">
        <v>0</v>
      </c>
      <c r="K94" s="220">
        <v>0</v>
      </c>
      <c r="L94" s="220">
        <v>2200</v>
      </c>
      <c r="M94" s="220">
        <f>N94+O94+P94+Q94</f>
        <v>12470</v>
      </c>
      <c r="N94" s="220">
        <v>12470</v>
      </c>
      <c r="O94" s="220">
        <v>0</v>
      </c>
      <c r="P94" s="220">
        <v>0</v>
      </c>
      <c r="Q94" s="220">
        <v>0</v>
      </c>
    </row>
    <row r="95" spans="1:17" ht="12.75" hidden="1">
      <c r="A95" s="513"/>
      <c r="B95" s="99" t="s">
        <v>133</v>
      </c>
      <c r="C95" s="101"/>
      <c r="D95" s="227"/>
      <c r="E95" s="219"/>
      <c r="F95" s="219"/>
      <c r="G95" s="219"/>
      <c r="H95" s="220"/>
      <c r="I95" s="220"/>
      <c r="J95" s="220"/>
      <c r="K95" s="220"/>
      <c r="L95" s="220"/>
      <c r="M95" s="220"/>
      <c r="N95" s="220"/>
      <c r="O95" s="220"/>
      <c r="P95" s="220"/>
      <c r="Q95" s="220"/>
    </row>
    <row r="96" spans="1:17" ht="12.75" hidden="1">
      <c r="A96" s="513"/>
      <c r="B96" s="99" t="s">
        <v>139</v>
      </c>
      <c r="C96" s="101"/>
      <c r="D96" s="227"/>
      <c r="E96" s="219"/>
      <c r="F96" s="219"/>
      <c r="G96" s="219"/>
      <c r="H96" s="220"/>
      <c r="I96" s="220"/>
      <c r="J96" s="220"/>
      <c r="K96" s="220"/>
      <c r="L96" s="220"/>
      <c r="M96" s="220"/>
      <c r="N96" s="220"/>
      <c r="O96" s="220"/>
      <c r="P96" s="220"/>
      <c r="Q96" s="220"/>
    </row>
    <row r="97" spans="1:17" ht="12.75" hidden="1">
      <c r="A97" s="513"/>
      <c r="B97" s="99" t="s">
        <v>175</v>
      </c>
      <c r="C97" s="101"/>
      <c r="D97" s="227"/>
      <c r="E97" s="219"/>
      <c r="F97" s="219"/>
      <c r="G97" s="219"/>
      <c r="H97" s="220"/>
      <c r="I97" s="220"/>
      <c r="J97" s="220"/>
      <c r="K97" s="220"/>
      <c r="L97" s="220"/>
      <c r="M97" s="220"/>
      <c r="N97" s="220"/>
      <c r="O97" s="220"/>
      <c r="P97" s="220"/>
      <c r="Q97" s="220"/>
    </row>
    <row r="98" spans="1:17" ht="12.75" hidden="1">
      <c r="A98" s="105" t="s">
        <v>169</v>
      </c>
      <c r="B98" s="106" t="s">
        <v>166</v>
      </c>
      <c r="C98" s="510"/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2"/>
    </row>
    <row r="99" spans="1:17" ht="12.75" hidden="1">
      <c r="A99" s="513" t="s">
        <v>168</v>
      </c>
      <c r="B99" s="99" t="s">
        <v>159</v>
      </c>
      <c r="C99" s="514" t="s">
        <v>374</v>
      </c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6"/>
    </row>
    <row r="100" spans="1:17" ht="12.75" hidden="1">
      <c r="A100" s="513"/>
      <c r="B100" s="99" t="s">
        <v>160</v>
      </c>
      <c r="C100" s="517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9"/>
    </row>
    <row r="101" spans="1:17" ht="12.75" hidden="1">
      <c r="A101" s="513"/>
      <c r="B101" s="99" t="s">
        <v>161</v>
      </c>
      <c r="C101" s="517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9"/>
    </row>
    <row r="102" spans="1:17" ht="12.75" hidden="1">
      <c r="A102" s="513"/>
      <c r="B102" s="99" t="s">
        <v>162</v>
      </c>
      <c r="C102" s="520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2"/>
    </row>
    <row r="103" spans="1:17" ht="12.75" hidden="1">
      <c r="A103" s="513"/>
      <c r="B103" s="99" t="s">
        <v>163</v>
      </c>
      <c r="C103" s="100"/>
      <c r="D103" s="226" t="s">
        <v>375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O103" s="219">
        <v>0</v>
      </c>
      <c r="P103" s="219">
        <v>0</v>
      </c>
      <c r="Q103" s="219">
        <v>0</v>
      </c>
    </row>
    <row r="104" spans="1:17" ht="12.75" hidden="1">
      <c r="A104" s="513"/>
      <c r="B104" s="99" t="s">
        <v>173</v>
      </c>
      <c r="C104" s="101"/>
      <c r="D104" s="227" t="s">
        <v>375</v>
      </c>
      <c r="E104" s="219">
        <v>0</v>
      </c>
      <c r="F104" s="219">
        <v>0</v>
      </c>
      <c r="G104" s="219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0">
        <v>0</v>
      </c>
      <c r="N104" s="220">
        <v>0</v>
      </c>
      <c r="O104" s="220">
        <v>0</v>
      </c>
      <c r="P104" s="220">
        <v>0</v>
      </c>
      <c r="Q104" s="220">
        <v>0</v>
      </c>
    </row>
    <row r="105" spans="1:17" ht="12.75" hidden="1">
      <c r="A105" s="513"/>
      <c r="B105" s="99" t="s">
        <v>133</v>
      </c>
      <c r="C105" s="101"/>
      <c r="D105" s="227"/>
      <c r="E105" s="219"/>
      <c r="F105" s="219"/>
      <c r="G105" s="219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</row>
    <row r="106" spans="1:17" ht="12.75" hidden="1">
      <c r="A106" s="513"/>
      <c r="B106" s="99" t="s">
        <v>139</v>
      </c>
      <c r="C106" s="101"/>
      <c r="D106" s="227"/>
      <c r="E106" s="219"/>
      <c r="F106" s="219"/>
      <c r="G106" s="219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</row>
    <row r="107" spans="1:17" ht="12.75" hidden="1">
      <c r="A107" s="513"/>
      <c r="B107" s="99" t="s">
        <v>175</v>
      </c>
      <c r="C107" s="101"/>
      <c r="D107" s="227"/>
      <c r="E107" s="219"/>
      <c r="F107" s="219"/>
      <c r="G107" s="219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</row>
    <row r="108" spans="1:17" ht="12.75">
      <c r="A108" s="523" t="s">
        <v>170</v>
      </c>
      <c r="B108" s="524"/>
      <c r="C108" s="525" t="s">
        <v>104</v>
      </c>
      <c r="D108" s="526"/>
      <c r="E108" s="222">
        <f>E68+E88</f>
        <v>5045225</v>
      </c>
      <c r="F108" s="222">
        <f aca="true" t="shared" si="4" ref="F108:Q108">F68+F88</f>
        <v>2351739</v>
      </c>
      <c r="G108" s="222">
        <f t="shared" si="4"/>
        <v>2693486</v>
      </c>
      <c r="H108" s="222">
        <f t="shared" si="4"/>
        <v>2369828</v>
      </c>
      <c r="I108" s="222">
        <f t="shared" si="4"/>
        <v>856469</v>
      </c>
      <c r="J108" s="222">
        <f t="shared" si="4"/>
        <v>0</v>
      </c>
      <c r="K108" s="222">
        <f t="shared" si="4"/>
        <v>0</v>
      </c>
      <c r="L108" s="222">
        <f t="shared" si="4"/>
        <v>856469</v>
      </c>
      <c r="M108" s="222">
        <f t="shared" si="4"/>
        <v>1513359</v>
      </c>
      <c r="N108" s="222">
        <f t="shared" si="4"/>
        <v>809067</v>
      </c>
      <c r="O108" s="222">
        <f t="shared" si="4"/>
        <v>704292</v>
      </c>
      <c r="P108" s="222">
        <f t="shared" si="4"/>
        <v>0</v>
      </c>
      <c r="Q108" s="222">
        <f t="shared" si="4"/>
        <v>0</v>
      </c>
    </row>
    <row r="109" spans="1:17" ht="12.75">
      <c r="A109" s="94"/>
      <c r="B109" s="94"/>
      <c r="C109" s="94"/>
      <c r="D109" s="224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</row>
    <row r="110" spans="1:17" ht="12.75">
      <c r="A110" s="509" t="s">
        <v>171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215"/>
      <c r="L110" s="215"/>
      <c r="M110" s="215"/>
      <c r="N110" s="215"/>
      <c r="O110" s="215"/>
      <c r="P110" s="215"/>
      <c r="Q110" s="215"/>
    </row>
    <row r="111" spans="1:17" ht="12.75">
      <c r="A111" s="107" t="s">
        <v>172</v>
      </c>
      <c r="B111" s="107"/>
      <c r="C111" s="107"/>
      <c r="D111" s="228"/>
      <c r="E111" s="223"/>
      <c r="F111" s="223"/>
      <c r="G111" s="223"/>
      <c r="H111" s="223"/>
      <c r="I111" s="223"/>
      <c r="J111" s="223"/>
      <c r="K111" s="215"/>
      <c r="L111" s="215"/>
      <c r="M111" s="215"/>
      <c r="N111" s="215"/>
      <c r="O111" s="215"/>
      <c r="P111" s="215"/>
      <c r="Q111" s="215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29" customWidth="1"/>
    <col min="8" max="8" width="12.421875" style="129" customWidth="1"/>
    <col min="9" max="10" width="10.140625" style="129" customWidth="1"/>
    <col min="11" max="11" width="12.57421875" style="129" customWidth="1"/>
    <col min="12" max="12" width="14.421875" style="129" customWidth="1"/>
    <col min="13" max="13" width="9.8515625" style="129" customWidth="1"/>
    <col min="14" max="14" width="9.57421875" style="129" customWidth="1"/>
    <col min="15" max="15" width="16.7109375" style="129" customWidth="1"/>
    <col min="16" max="16384" width="9.140625" style="3" customWidth="1"/>
  </cols>
  <sheetData>
    <row r="1" ht="12.75">
      <c r="K1" s="129" t="s">
        <v>411</v>
      </c>
    </row>
    <row r="2" ht="12.75">
      <c r="M2" s="129" t="s">
        <v>393</v>
      </c>
    </row>
    <row r="3" ht="9.75" customHeight="1"/>
    <row r="4" spans="1:15" ht="18">
      <c r="A4" s="469" t="s">
        <v>394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</row>
    <row r="5" spans="1:15" ht="10.5" customHeight="1">
      <c r="A5" s="53"/>
      <c r="B5" s="53"/>
      <c r="C5" s="53"/>
      <c r="D5" s="53"/>
      <c r="E5" s="53"/>
      <c r="F5" s="172"/>
      <c r="G5" s="172"/>
      <c r="H5" s="172"/>
      <c r="I5" s="172"/>
      <c r="J5" s="172"/>
      <c r="K5" s="172"/>
      <c r="L5" s="172"/>
      <c r="M5" s="172"/>
      <c r="N5" s="172"/>
      <c r="O5" s="144"/>
    </row>
    <row r="6" spans="1:15" s="91" customFormat="1" ht="19.5" customHeight="1">
      <c r="A6" s="460" t="s">
        <v>35</v>
      </c>
      <c r="B6" s="460" t="s">
        <v>0</v>
      </c>
      <c r="C6" s="460" t="s">
        <v>118</v>
      </c>
      <c r="D6" s="461" t="s">
        <v>136</v>
      </c>
      <c r="E6" s="486" t="s">
        <v>137</v>
      </c>
      <c r="F6" s="462" t="s">
        <v>119</v>
      </c>
      <c r="G6" s="479" t="s">
        <v>132</v>
      </c>
      <c r="H6" s="462" t="s">
        <v>120</v>
      </c>
      <c r="I6" s="462"/>
      <c r="J6" s="462"/>
      <c r="K6" s="462"/>
      <c r="L6" s="462"/>
      <c r="M6" s="462"/>
      <c r="N6" s="462"/>
      <c r="O6" s="462" t="s">
        <v>121</v>
      </c>
    </row>
    <row r="7" spans="1:15" s="91" customFormat="1" ht="19.5" customHeight="1">
      <c r="A7" s="460"/>
      <c r="B7" s="460"/>
      <c r="C7" s="460"/>
      <c r="D7" s="461"/>
      <c r="E7" s="487"/>
      <c r="F7" s="462"/>
      <c r="G7" s="480"/>
      <c r="H7" s="462" t="s">
        <v>400</v>
      </c>
      <c r="I7" s="462" t="s">
        <v>122</v>
      </c>
      <c r="J7" s="462"/>
      <c r="K7" s="462"/>
      <c r="L7" s="462"/>
      <c r="M7" s="462" t="s">
        <v>139</v>
      </c>
      <c r="N7" s="462" t="s">
        <v>175</v>
      </c>
      <c r="O7" s="462"/>
    </row>
    <row r="8" spans="1:15" s="91" customFormat="1" ht="29.25" customHeight="1">
      <c r="A8" s="460"/>
      <c r="B8" s="460"/>
      <c r="C8" s="460"/>
      <c r="D8" s="461"/>
      <c r="E8" s="487"/>
      <c r="F8" s="462"/>
      <c r="G8" s="480"/>
      <c r="H8" s="462"/>
      <c r="I8" s="462" t="s">
        <v>123</v>
      </c>
      <c r="J8" s="505" t="s">
        <v>138</v>
      </c>
      <c r="K8" s="462" t="s">
        <v>134</v>
      </c>
      <c r="L8" s="462" t="s">
        <v>126</v>
      </c>
      <c r="M8" s="462"/>
      <c r="N8" s="462"/>
      <c r="O8" s="462"/>
    </row>
    <row r="9" spans="1:15" s="91" customFormat="1" ht="19.5" customHeight="1">
      <c r="A9" s="460"/>
      <c r="B9" s="460"/>
      <c r="C9" s="460"/>
      <c r="D9" s="461"/>
      <c r="E9" s="487"/>
      <c r="F9" s="462"/>
      <c r="G9" s="480"/>
      <c r="H9" s="462"/>
      <c r="I9" s="462"/>
      <c r="J9" s="505"/>
      <c r="K9" s="462"/>
      <c r="L9" s="462"/>
      <c r="M9" s="462"/>
      <c r="N9" s="462"/>
      <c r="O9" s="462"/>
    </row>
    <row r="10" spans="1:15" s="91" customFormat="1" ht="19.5" customHeight="1">
      <c r="A10" s="460"/>
      <c r="B10" s="460"/>
      <c r="C10" s="460"/>
      <c r="D10" s="461"/>
      <c r="E10" s="488"/>
      <c r="F10" s="462"/>
      <c r="G10" s="481"/>
      <c r="H10" s="462"/>
      <c r="I10" s="462"/>
      <c r="J10" s="505"/>
      <c r="K10" s="462"/>
      <c r="L10" s="462"/>
      <c r="M10" s="462"/>
      <c r="N10" s="462"/>
      <c r="O10" s="462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  <c r="O11" s="137">
        <v>15</v>
      </c>
    </row>
    <row r="12" spans="1:15" ht="115.5" customHeight="1">
      <c r="A12" s="178" t="s">
        <v>38</v>
      </c>
      <c r="B12" s="179" t="s">
        <v>228</v>
      </c>
      <c r="C12" s="179" t="s">
        <v>267</v>
      </c>
      <c r="D12" s="180" t="s">
        <v>291</v>
      </c>
      <c r="E12" s="178" t="s">
        <v>289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81" t="s">
        <v>401</v>
      </c>
      <c r="L12" s="176">
        <v>469528</v>
      </c>
      <c r="M12" s="176">
        <v>0</v>
      </c>
      <c r="N12" s="176">
        <v>0</v>
      </c>
      <c r="O12" s="173" t="s">
        <v>402</v>
      </c>
    </row>
    <row r="13" spans="1:15" ht="63.75">
      <c r="A13" s="279" t="s">
        <v>40</v>
      </c>
      <c r="B13" s="278" t="s">
        <v>228</v>
      </c>
      <c r="C13" s="278" t="s">
        <v>267</v>
      </c>
      <c r="D13" s="92" t="s">
        <v>403</v>
      </c>
      <c r="E13" s="279" t="s">
        <v>404</v>
      </c>
      <c r="F13" s="280">
        <v>1682092</v>
      </c>
      <c r="G13" s="280">
        <v>470931</v>
      </c>
      <c r="H13" s="280">
        <v>1211161</v>
      </c>
      <c r="I13" s="280">
        <v>0</v>
      </c>
      <c r="J13" s="280">
        <v>1012753</v>
      </c>
      <c r="K13" s="174" t="s">
        <v>405</v>
      </c>
      <c r="L13" s="280">
        <v>0</v>
      </c>
      <c r="M13" s="280">
        <v>0</v>
      </c>
      <c r="N13" s="280">
        <v>0</v>
      </c>
      <c r="O13" s="173" t="s">
        <v>402</v>
      </c>
    </row>
    <row r="14" spans="1:15" ht="51" hidden="1">
      <c r="A14" s="70" t="s">
        <v>42</v>
      </c>
      <c r="B14" s="50"/>
      <c r="C14" s="50"/>
      <c r="D14" s="50"/>
      <c r="E14" s="50"/>
      <c r="F14" s="147"/>
      <c r="G14" s="147"/>
      <c r="H14" s="147"/>
      <c r="I14" s="147"/>
      <c r="J14" s="147"/>
      <c r="K14" s="174" t="s">
        <v>127</v>
      </c>
      <c r="L14" s="147"/>
      <c r="M14" s="147"/>
      <c r="N14" s="147"/>
      <c r="O14" s="147"/>
    </row>
    <row r="15" spans="1:15" ht="51" hidden="1">
      <c r="A15" s="70" t="s">
        <v>50</v>
      </c>
      <c r="B15" s="50"/>
      <c r="C15" s="50"/>
      <c r="D15" s="50"/>
      <c r="E15" s="50"/>
      <c r="F15" s="147"/>
      <c r="G15" s="147"/>
      <c r="H15" s="147"/>
      <c r="I15" s="147"/>
      <c r="J15" s="147"/>
      <c r="K15" s="169" t="s">
        <v>127</v>
      </c>
      <c r="L15" s="147"/>
      <c r="M15" s="147"/>
      <c r="N15" s="147"/>
      <c r="O15" s="175"/>
    </row>
    <row r="16" spans="1:15" ht="22.5" customHeight="1">
      <c r="A16" s="497" t="s">
        <v>1</v>
      </c>
      <c r="B16" s="497"/>
      <c r="C16" s="497"/>
      <c r="D16" s="497"/>
      <c r="E16" s="79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4" customWidth="1"/>
    <col min="5" max="5" width="12.00390625" style="215" customWidth="1"/>
    <col min="6" max="6" width="9.28125" style="215" customWidth="1"/>
    <col min="7" max="7" width="7.57421875" style="215" customWidth="1"/>
    <col min="8" max="8" width="7.7109375" style="215" customWidth="1"/>
    <col min="9" max="9" width="8.7109375" style="215" customWidth="1"/>
    <col min="10" max="11" width="7.7109375" style="215" customWidth="1"/>
    <col min="12" max="12" width="9.7109375" style="215" customWidth="1"/>
    <col min="13" max="13" width="11.7109375" style="215" customWidth="1"/>
    <col min="14" max="14" width="12.421875" style="215" customWidth="1"/>
    <col min="15" max="15" width="8.28125" style="215" customWidth="1"/>
    <col min="16" max="16" width="8.140625" style="215" customWidth="1"/>
    <col min="17" max="17" width="8.7109375" style="215" customWidth="1"/>
    <col min="18" max="16384" width="10.28125" style="94" customWidth="1"/>
  </cols>
  <sheetData>
    <row r="1" ht="12.75">
      <c r="K1" s="215" t="s">
        <v>412</v>
      </c>
    </row>
    <row r="2" ht="11.25">
      <c r="N2" s="215" t="s">
        <v>395</v>
      </c>
    </row>
    <row r="4" spans="1:17" ht="12.75">
      <c r="A4" s="551" t="s">
        <v>176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</row>
    <row r="6" spans="1:17" ht="11.25">
      <c r="A6" s="534" t="s">
        <v>35</v>
      </c>
      <c r="B6" s="534" t="s">
        <v>140</v>
      </c>
      <c r="C6" s="535" t="s">
        <v>141</v>
      </c>
      <c r="D6" s="536" t="s">
        <v>409</v>
      </c>
      <c r="E6" s="537" t="s">
        <v>142</v>
      </c>
      <c r="F6" s="538" t="s">
        <v>11</v>
      </c>
      <c r="G6" s="538"/>
      <c r="H6" s="538" t="s">
        <v>120</v>
      </c>
      <c r="I6" s="538"/>
      <c r="J6" s="538"/>
      <c r="K6" s="538"/>
      <c r="L6" s="538"/>
      <c r="M6" s="538"/>
      <c r="N6" s="538"/>
      <c r="O6" s="538"/>
      <c r="P6" s="538"/>
      <c r="Q6" s="538"/>
    </row>
    <row r="7" spans="1:17" ht="11.25">
      <c r="A7" s="534"/>
      <c r="B7" s="534"/>
      <c r="C7" s="535"/>
      <c r="D7" s="536"/>
      <c r="E7" s="537"/>
      <c r="F7" s="537" t="s">
        <v>143</v>
      </c>
      <c r="G7" s="537" t="s">
        <v>144</v>
      </c>
      <c r="H7" s="538" t="s">
        <v>133</v>
      </c>
      <c r="I7" s="538"/>
      <c r="J7" s="538"/>
      <c r="K7" s="538"/>
      <c r="L7" s="538"/>
      <c r="M7" s="538"/>
      <c r="N7" s="538"/>
      <c r="O7" s="538"/>
      <c r="P7" s="538"/>
      <c r="Q7" s="538"/>
    </row>
    <row r="8" spans="1:17" ht="11.25">
      <c r="A8" s="534"/>
      <c r="B8" s="534"/>
      <c r="C8" s="535"/>
      <c r="D8" s="536"/>
      <c r="E8" s="537"/>
      <c r="F8" s="537"/>
      <c r="G8" s="537"/>
      <c r="H8" s="537" t="s">
        <v>145</v>
      </c>
      <c r="I8" s="538" t="s">
        <v>78</v>
      </c>
      <c r="J8" s="538"/>
      <c r="K8" s="538"/>
      <c r="L8" s="538"/>
      <c r="M8" s="538"/>
      <c r="N8" s="538"/>
      <c r="O8" s="538"/>
      <c r="P8" s="538"/>
      <c r="Q8" s="538"/>
    </row>
    <row r="9" spans="1:17" ht="14.25" customHeight="1">
      <c r="A9" s="534"/>
      <c r="B9" s="534"/>
      <c r="C9" s="535"/>
      <c r="D9" s="536"/>
      <c r="E9" s="537"/>
      <c r="F9" s="537"/>
      <c r="G9" s="537"/>
      <c r="H9" s="537"/>
      <c r="I9" s="538" t="s">
        <v>146</v>
      </c>
      <c r="J9" s="538"/>
      <c r="K9" s="538"/>
      <c r="L9" s="538"/>
      <c r="M9" s="538" t="s">
        <v>147</v>
      </c>
      <c r="N9" s="538"/>
      <c r="O9" s="538"/>
      <c r="P9" s="538"/>
      <c r="Q9" s="538"/>
    </row>
    <row r="10" spans="1:17" ht="12.75" customHeight="1">
      <c r="A10" s="534"/>
      <c r="B10" s="534"/>
      <c r="C10" s="535"/>
      <c r="D10" s="536"/>
      <c r="E10" s="537"/>
      <c r="F10" s="537"/>
      <c r="G10" s="537"/>
      <c r="H10" s="537"/>
      <c r="I10" s="537" t="s">
        <v>148</v>
      </c>
      <c r="J10" s="538" t="s">
        <v>149</v>
      </c>
      <c r="K10" s="538"/>
      <c r="L10" s="538"/>
      <c r="M10" s="537" t="s">
        <v>150</v>
      </c>
      <c r="N10" s="537" t="s">
        <v>149</v>
      </c>
      <c r="O10" s="537"/>
      <c r="P10" s="537"/>
      <c r="Q10" s="537"/>
    </row>
    <row r="11" spans="1:17" ht="48" customHeight="1">
      <c r="A11" s="534"/>
      <c r="B11" s="534"/>
      <c r="C11" s="535"/>
      <c r="D11" s="536"/>
      <c r="E11" s="537"/>
      <c r="F11" s="537"/>
      <c r="G11" s="537"/>
      <c r="H11" s="537"/>
      <c r="I11" s="537"/>
      <c r="J11" s="216" t="s">
        <v>151</v>
      </c>
      <c r="K11" s="216" t="s">
        <v>152</v>
      </c>
      <c r="L11" s="216" t="s">
        <v>153</v>
      </c>
      <c r="M11" s="537"/>
      <c r="N11" s="216" t="s">
        <v>154</v>
      </c>
      <c r="O11" s="216" t="s">
        <v>155</v>
      </c>
      <c r="P11" s="216" t="s">
        <v>152</v>
      </c>
      <c r="Q11" s="216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5">
        <v>4</v>
      </c>
      <c r="E12" s="217">
        <v>5</v>
      </c>
      <c r="F12" s="217">
        <v>6</v>
      </c>
      <c r="G12" s="217">
        <v>7</v>
      </c>
      <c r="H12" s="217">
        <v>8</v>
      </c>
      <c r="I12" s="217">
        <v>9</v>
      </c>
      <c r="J12" s="217">
        <v>10</v>
      </c>
      <c r="K12" s="217">
        <v>11</v>
      </c>
      <c r="L12" s="217">
        <v>12</v>
      </c>
      <c r="M12" s="217">
        <v>13</v>
      </c>
      <c r="N12" s="217">
        <v>14</v>
      </c>
      <c r="O12" s="217">
        <v>15</v>
      </c>
      <c r="P12" s="217">
        <v>16</v>
      </c>
      <c r="Q12" s="217">
        <v>17</v>
      </c>
    </row>
    <row r="13" spans="1:17" s="98" customFormat="1" ht="11.25">
      <c r="A13" s="96">
        <v>1</v>
      </c>
      <c r="B13" s="97" t="s">
        <v>157</v>
      </c>
      <c r="C13" s="532" t="s">
        <v>104</v>
      </c>
      <c r="D13" s="533"/>
      <c r="E13" s="218">
        <f>E18+E27</f>
        <v>5023135</v>
      </c>
      <c r="F13" s="218">
        <f aca="true" t="shared" si="0" ref="F13:Q13">F18+F27</f>
        <v>2348426</v>
      </c>
      <c r="G13" s="218">
        <f t="shared" si="0"/>
        <v>2674709</v>
      </c>
      <c r="H13" s="218">
        <f t="shared" si="0"/>
        <v>2355158</v>
      </c>
      <c r="I13" s="218">
        <f t="shared" si="0"/>
        <v>854269</v>
      </c>
      <c r="J13" s="218">
        <f t="shared" si="0"/>
        <v>0</v>
      </c>
      <c r="K13" s="218">
        <f t="shared" si="0"/>
        <v>0</v>
      </c>
      <c r="L13" s="218">
        <f t="shared" si="0"/>
        <v>854269</v>
      </c>
      <c r="M13" s="218">
        <f t="shared" si="0"/>
        <v>1500889</v>
      </c>
      <c r="N13" s="218">
        <f t="shared" si="0"/>
        <v>796597</v>
      </c>
      <c r="O13" s="218">
        <f t="shared" si="0"/>
        <v>704292</v>
      </c>
      <c r="P13" s="218">
        <f t="shared" si="0"/>
        <v>0</v>
      </c>
      <c r="Q13" s="218">
        <f t="shared" si="0"/>
        <v>0</v>
      </c>
    </row>
    <row r="14" spans="1:17" ht="11.25">
      <c r="A14" s="513" t="s">
        <v>158</v>
      </c>
      <c r="B14" s="99" t="s">
        <v>159</v>
      </c>
      <c r="C14" s="514" t="s">
        <v>376</v>
      </c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6"/>
    </row>
    <row r="15" spans="1:17" ht="11.25">
      <c r="A15" s="513"/>
      <c r="B15" s="99" t="s">
        <v>160</v>
      </c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9"/>
    </row>
    <row r="16" spans="1:17" ht="11.25">
      <c r="A16" s="513"/>
      <c r="B16" s="99" t="s">
        <v>161</v>
      </c>
      <c r="C16" s="517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9"/>
    </row>
    <row r="17" spans="1:17" ht="11.25">
      <c r="A17" s="513"/>
      <c r="B17" s="99" t="s">
        <v>162</v>
      </c>
      <c r="C17" s="52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2"/>
    </row>
    <row r="18" spans="1:17" ht="11.25">
      <c r="A18" s="513"/>
      <c r="B18" s="99" t="s">
        <v>163</v>
      </c>
      <c r="C18" s="100"/>
      <c r="D18" s="226" t="s">
        <v>377</v>
      </c>
      <c r="E18" s="219">
        <v>798000</v>
      </c>
      <c r="F18" s="219">
        <v>470931</v>
      </c>
      <c r="G18" s="219">
        <v>327069</v>
      </c>
      <c r="H18" s="219">
        <v>798000</v>
      </c>
      <c r="I18" s="219">
        <v>470931</v>
      </c>
      <c r="J18" s="219">
        <v>0</v>
      </c>
      <c r="K18" s="219">
        <v>0</v>
      </c>
      <c r="L18" s="219">
        <v>470931</v>
      </c>
      <c r="M18" s="219">
        <v>327069</v>
      </c>
      <c r="N18" s="219">
        <v>327069</v>
      </c>
      <c r="O18" s="219">
        <v>0</v>
      </c>
      <c r="P18" s="219">
        <v>0</v>
      </c>
      <c r="Q18" s="219">
        <v>0</v>
      </c>
    </row>
    <row r="19" spans="1:17" ht="11.25">
      <c r="A19" s="513"/>
      <c r="B19" s="99" t="s">
        <v>406</v>
      </c>
      <c r="C19" s="101"/>
      <c r="D19" s="226" t="s">
        <v>377</v>
      </c>
      <c r="E19" s="219">
        <v>798000</v>
      </c>
      <c r="F19" s="219">
        <v>470931</v>
      </c>
      <c r="G19" s="219">
        <v>327069</v>
      </c>
      <c r="H19" s="219">
        <v>798000</v>
      </c>
      <c r="I19" s="219">
        <v>470931</v>
      </c>
      <c r="J19" s="219">
        <v>0</v>
      </c>
      <c r="K19" s="219">
        <v>0</v>
      </c>
      <c r="L19" s="219">
        <v>470931</v>
      </c>
      <c r="M19" s="219">
        <v>327069</v>
      </c>
      <c r="N19" s="219">
        <v>327069</v>
      </c>
      <c r="O19" s="219">
        <v>0</v>
      </c>
      <c r="P19" s="219">
        <v>0</v>
      </c>
      <c r="Q19" s="219">
        <v>0</v>
      </c>
    </row>
    <row r="20" spans="1:17" ht="11.25" hidden="1">
      <c r="A20" s="513"/>
      <c r="B20" s="99" t="s">
        <v>133</v>
      </c>
      <c r="C20" s="101"/>
      <c r="D20" s="227"/>
      <c r="E20" s="219"/>
      <c r="F20" s="219"/>
      <c r="G20" s="219"/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7" ht="11.25" hidden="1">
      <c r="A21" s="513"/>
      <c r="B21" s="99" t="s">
        <v>139</v>
      </c>
      <c r="C21" s="101"/>
      <c r="D21" s="227"/>
      <c r="E21" s="219"/>
      <c r="F21" s="219"/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</row>
    <row r="22" spans="1:17" ht="11.25" hidden="1">
      <c r="A22" s="513"/>
      <c r="B22" s="99" t="s">
        <v>174</v>
      </c>
      <c r="C22" s="101"/>
      <c r="D22" s="227"/>
      <c r="E22" s="219"/>
      <c r="F22" s="219"/>
      <c r="G22" s="219"/>
      <c r="H22" s="220"/>
      <c r="I22" s="220"/>
      <c r="J22" s="220"/>
      <c r="K22" s="220"/>
      <c r="L22" s="220"/>
      <c r="M22" s="220"/>
      <c r="N22" s="220"/>
      <c r="O22" s="220"/>
      <c r="P22" s="220"/>
      <c r="Q22" s="220"/>
    </row>
    <row r="23" spans="1:17" ht="11.25">
      <c r="A23" s="513" t="s">
        <v>164</v>
      </c>
      <c r="B23" s="99" t="s">
        <v>159</v>
      </c>
      <c r="C23" s="514" t="s">
        <v>407</v>
      </c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</row>
    <row r="24" spans="1:17" ht="11.25">
      <c r="A24" s="513"/>
      <c r="B24" s="99" t="s">
        <v>160</v>
      </c>
      <c r="C24" s="517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9"/>
    </row>
    <row r="25" spans="1:17" ht="11.25">
      <c r="A25" s="513"/>
      <c r="B25" s="99" t="s">
        <v>161</v>
      </c>
      <c r="C25" s="517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9"/>
    </row>
    <row r="26" spans="1:17" ht="11.25">
      <c r="A26" s="513"/>
      <c r="B26" s="99" t="s">
        <v>162</v>
      </c>
      <c r="C26" s="520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2"/>
    </row>
    <row r="27" spans="1:17" ht="11.25">
      <c r="A27" s="513"/>
      <c r="B27" s="99" t="s">
        <v>163</v>
      </c>
      <c r="C27" s="100"/>
      <c r="D27" s="226" t="s">
        <v>408</v>
      </c>
      <c r="E27" s="219">
        <f>F27+G27</f>
        <v>4225135</v>
      </c>
      <c r="F27" s="219">
        <v>1877495</v>
      </c>
      <c r="G27" s="219">
        <v>2347640</v>
      </c>
      <c r="H27" s="219">
        <f>H28</f>
        <v>1557158</v>
      </c>
      <c r="I27" s="219">
        <f aca="true" t="shared" si="1" ref="I27:Q27">I28</f>
        <v>383338</v>
      </c>
      <c r="J27" s="219">
        <f t="shared" si="1"/>
        <v>0</v>
      </c>
      <c r="K27" s="219">
        <f t="shared" si="1"/>
        <v>0</v>
      </c>
      <c r="L27" s="219">
        <f t="shared" si="1"/>
        <v>383338</v>
      </c>
      <c r="M27" s="219">
        <f t="shared" si="1"/>
        <v>1173820</v>
      </c>
      <c r="N27" s="219">
        <f t="shared" si="1"/>
        <v>469528</v>
      </c>
      <c r="O27" s="219">
        <f t="shared" si="1"/>
        <v>704292</v>
      </c>
      <c r="P27" s="219">
        <f t="shared" si="1"/>
        <v>0</v>
      </c>
      <c r="Q27" s="219">
        <f t="shared" si="1"/>
        <v>0</v>
      </c>
    </row>
    <row r="28" spans="1:17" ht="11.25">
      <c r="A28" s="513"/>
      <c r="B28" s="99" t="s">
        <v>406</v>
      </c>
      <c r="C28" s="101"/>
      <c r="D28" s="226" t="s">
        <v>408</v>
      </c>
      <c r="E28" s="219">
        <f>F28+G28</f>
        <v>1557158</v>
      </c>
      <c r="F28" s="219">
        <f>I28</f>
        <v>383338</v>
      </c>
      <c r="G28" s="219">
        <f>M28</f>
        <v>1173820</v>
      </c>
      <c r="H28" s="220">
        <f>I28+M28</f>
        <v>1557158</v>
      </c>
      <c r="I28" s="220">
        <f>J28+K28+L28</f>
        <v>383338</v>
      </c>
      <c r="J28" s="220">
        <v>0</v>
      </c>
      <c r="K28" s="220">
        <v>0</v>
      </c>
      <c r="L28" s="220">
        <v>383338</v>
      </c>
      <c r="M28" s="220">
        <f>N28+O28+P28+Q28</f>
        <v>1173820</v>
      </c>
      <c r="N28" s="220">
        <v>469528</v>
      </c>
      <c r="O28" s="220">
        <v>704292</v>
      </c>
      <c r="P28" s="220">
        <v>0</v>
      </c>
      <c r="Q28" s="220">
        <v>0</v>
      </c>
    </row>
    <row r="29" spans="1:17" ht="11.25" hidden="1">
      <c r="A29" s="513"/>
      <c r="B29" s="99" t="s">
        <v>133</v>
      </c>
      <c r="C29" s="101"/>
      <c r="D29" s="227"/>
      <c r="E29" s="219"/>
      <c r="F29" s="219"/>
      <c r="G29" s="219"/>
      <c r="H29" s="220"/>
      <c r="I29" s="220"/>
      <c r="J29" s="220"/>
      <c r="K29" s="220"/>
      <c r="L29" s="220"/>
      <c r="M29" s="220"/>
      <c r="N29" s="220"/>
      <c r="O29" s="220"/>
      <c r="P29" s="220"/>
      <c r="Q29" s="220"/>
    </row>
    <row r="30" spans="1:17" ht="11.25" hidden="1">
      <c r="A30" s="513"/>
      <c r="B30" s="99" t="s">
        <v>139</v>
      </c>
      <c r="C30" s="101"/>
      <c r="D30" s="227"/>
      <c r="E30" s="219"/>
      <c r="F30" s="219"/>
      <c r="G30" s="219"/>
      <c r="H30" s="220"/>
      <c r="I30" s="220"/>
      <c r="J30" s="220"/>
      <c r="K30" s="220"/>
      <c r="L30" s="220"/>
      <c r="M30" s="220"/>
      <c r="N30" s="220"/>
      <c r="O30" s="220"/>
      <c r="P30" s="220"/>
      <c r="Q30" s="220"/>
    </row>
    <row r="31" spans="1:17" ht="11.25" hidden="1">
      <c r="A31" s="513"/>
      <c r="B31" s="99" t="s">
        <v>175</v>
      </c>
      <c r="C31" s="101"/>
      <c r="D31" s="227"/>
      <c r="E31" s="219"/>
      <c r="F31" s="219"/>
      <c r="G31" s="219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11.25" hidden="1">
      <c r="A32" s="102" t="s">
        <v>165</v>
      </c>
      <c r="B32" s="99" t="s">
        <v>166</v>
      </c>
      <c r="C32" s="527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9"/>
    </row>
    <row r="33" spans="1:17" s="98" customFormat="1" ht="11.25">
      <c r="A33" s="103">
        <v>2</v>
      </c>
      <c r="B33" s="104" t="s">
        <v>167</v>
      </c>
      <c r="C33" s="530" t="s">
        <v>104</v>
      </c>
      <c r="D33" s="531"/>
      <c r="E33" s="221">
        <f>E38+E48</f>
        <v>22090</v>
      </c>
      <c r="F33" s="221">
        <f aca="true" t="shared" si="2" ref="F33:Q33">F38+F48</f>
        <v>3313</v>
      </c>
      <c r="G33" s="221">
        <f t="shared" si="2"/>
        <v>18777</v>
      </c>
      <c r="H33" s="221">
        <f t="shared" si="2"/>
        <v>14670</v>
      </c>
      <c r="I33" s="221">
        <f t="shared" si="2"/>
        <v>2200</v>
      </c>
      <c r="J33" s="221">
        <f t="shared" si="2"/>
        <v>0</v>
      </c>
      <c r="K33" s="221">
        <f t="shared" si="2"/>
        <v>0</v>
      </c>
      <c r="L33" s="221">
        <f t="shared" si="2"/>
        <v>2200</v>
      </c>
      <c r="M33" s="221">
        <f t="shared" si="2"/>
        <v>12470</v>
      </c>
      <c r="N33" s="221">
        <f t="shared" si="2"/>
        <v>12470</v>
      </c>
      <c r="O33" s="221">
        <f t="shared" si="2"/>
        <v>0</v>
      </c>
      <c r="P33" s="221">
        <f t="shared" si="2"/>
        <v>0</v>
      </c>
      <c r="Q33" s="221">
        <f t="shared" si="2"/>
        <v>0</v>
      </c>
    </row>
    <row r="34" spans="1:17" ht="11.25">
      <c r="A34" s="513" t="s">
        <v>168</v>
      </c>
      <c r="B34" s="99" t="s">
        <v>159</v>
      </c>
      <c r="C34" s="514" t="s">
        <v>410</v>
      </c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6"/>
    </row>
    <row r="35" spans="1:17" ht="11.25">
      <c r="A35" s="513"/>
      <c r="B35" s="99" t="s">
        <v>160</v>
      </c>
      <c r="C35" s="517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9"/>
    </row>
    <row r="36" spans="1:17" ht="11.25">
      <c r="A36" s="513"/>
      <c r="B36" s="99" t="s">
        <v>161</v>
      </c>
      <c r="C36" s="517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9"/>
    </row>
    <row r="37" spans="1:17" ht="11.25">
      <c r="A37" s="513"/>
      <c r="B37" s="99" t="s">
        <v>162</v>
      </c>
      <c r="C37" s="520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2"/>
    </row>
    <row r="38" spans="1:17" ht="11.25">
      <c r="A38" s="513"/>
      <c r="B38" s="99" t="s">
        <v>163</v>
      </c>
      <c r="C38" s="100"/>
      <c r="D38" s="226" t="s">
        <v>375</v>
      </c>
      <c r="E38" s="219">
        <f>F38+G38</f>
        <v>22090</v>
      </c>
      <c r="F38" s="219">
        <v>3313</v>
      </c>
      <c r="G38" s="219">
        <v>18777</v>
      </c>
      <c r="H38" s="219">
        <f aca="true" t="shared" si="3" ref="H38:Q38">H39</f>
        <v>14670</v>
      </c>
      <c r="I38" s="219">
        <f t="shared" si="3"/>
        <v>2200</v>
      </c>
      <c r="J38" s="219">
        <f t="shared" si="3"/>
        <v>0</v>
      </c>
      <c r="K38" s="219">
        <f t="shared" si="3"/>
        <v>0</v>
      </c>
      <c r="L38" s="219">
        <f t="shared" si="3"/>
        <v>2200</v>
      </c>
      <c r="M38" s="219">
        <f t="shared" si="3"/>
        <v>12470</v>
      </c>
      <c r="N38" s="219">
        <f t="shared" si="3"/>
        <v>12470</v>
      </c>
      <c r="O38" s="219">
        <f t="shared" si="3"/>
        <v>0</v>
      </c>
      <c r="P38" s="219">
        <f t="shared" si="3"/>
        <v>0</v>
      </c>
      <c r="Q38" s="219">
        <f t="shared" si="3"/>
        <v>0</v>
      </c>
    </row>
    <row r="39" spans="1:17" ht="11.25">
      <c r="A39" s="513"/>
      <c r="B39" s="99" t="s">
        <v>406</v>
      </c>
      <c r="C39" s="101"/>
      <c r="D39" s="227" t="s">
        <v>375</v>
      </c>
      <c r="E39" s="219">
        <f>F39+G39</f>
        <v>14670</v>
      </c>
      <c r="F39" s="219">
        <f>I39</f>
        <v>2200</v>
      </c>
      <c r="G39" s="219">
        <f>M39</f>
        <v>12470</v>
      </c>
      <c r="H39" s="220">
        <f>I39+M39</f>
        <v>14670</v>
      </c>
      <c r="I39" s="220">
        <f>J39+K39+L39</f>
        <v>2200</v>
      </c>
      <c r="J39" s="220">
        <v>0</v>
      </c>
      <c r="K39" s="220">
        <v>0</v>
      </c>
      <c r="L39" s="220">
        <v>2200</v>
      </c>
      <c r="M39" s="220">
        <f>N39+O39+P39+Q39</f>
        <v>12470</v>
      </c>
      <c r="N39" s="220">
        <v>12470</v>
      </c>
      <c r="O39" s="220">
        <v>0</v>
      </c>
      <c r="P39" s="220">
        <v>0</v>
      </c>
      <c r="Q39" s="220">
        <v>0</v>
      </c>
    </row>
    <row r="40" spans="1:17" ht="11.25" hidden="1">
      <c r="A40" s="513"/>
      <c r="B40" s="99" t="s">
        <v>133</v>
      </c>
      <c r="C40" s="101"/>
      <c r="D40" s="227"/>
      <c r="E40" s="219"/>
      <c r="F40" s="219"/>
      <c r="G40" s="219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11.25" hidden="1">
      <c r="A41" s="513"/>
      <c r="B41" s="99" t="s">
        <v>139</v>
      </c>
      <c r="C41" s="101"/>
      <c r="D41" s="227"/>
      <c r="E41" s="219"/>
      <c r="F41" s="219"/>
      <c r="G41" s="219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ht="11.25" hidden="1">
      <c r="A42" s="513"/>
      <c r="B42" s="99" t="s">
        <v>175</v>
      </c>
      <c r="C42" s="101"/>
      <c r="D42" s="227"/>
      <c r="E42" s="219"/>
      <c r="F42" s="219"/>
      <c r="G42" s="219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ht="11.25" hidden="1">
      <c r="A43" s="105" t="s">
        <v>169</v>
      </c>
      <c r="B43" s="106" t="s">
        <v>166</v>
      </c>
      <c r="C43" s="510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2"/>
    </row>
    <row r="44" spans="1:17" ht="11.25" customHeight="1" hidden="1">
      <c r="A44" s="513" t="s">
        <v>168</v>
      </c>
      <c r="B44" s="99" t="s">
        <v>159</v>
      </c>
      <c r="C44" s="514" t="s">
        <v>374</v>
      </c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6"/>
    </row>
    <row r="45" spans="1:17" ht="11.25" customHeight="1" hidden="1">
      <c r="A45" s="513"/>
      <c r="B45" s="99" t="s">
        <v>160</v>
      </c>
      <c r="C45" s="517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9"/>
    </row>
    <row r="46" spans="1:17" ht="11.25" customHeight="1" hidden="1">
      <c r="A46" s="513"/>
      <c r="B46" s="99" t="s">
        <v>161</v>
      </c>
      <c r="C46" s="517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9"/>
    </row>
    <row r="47" spans="1:17" ht="11.25" customHeight="1" hidden="1">
      <c r="A47" s="513"/>
      <c r="B47" s="99" t="s">
        <v>162</v>
      </c>
      <c r="C47" s="520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2"/>
    </row>
    <row r="48" spans="1:17" ht="11.25" customHeight="1" hidden="1">
      <c r="A48" s="513"/>
      <c r="B48" s="99" t="s">
        <v>163</v>
      </c>
      <c r="C48" s="100"/>
      <c r="D48" s="226" t="s">
        <v>375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</row>
    <row r="49" spans="1:17" ht="11.25" customHeight="1" hidden="1">
      <c r="A49" s="513"/>
      <c r="B49" s="99" t="s">
        <v>173</v>
      </c>
      <c r="C49" s="101"/>
      <c r="D49" s="227" t="s">
        <v>375</v>
      </c>
      <c r="E49" s="219">
        <v>0</v>
      </c>
      <c r="F49" s="219">
        <v>0</v>
      </c>
      <c r="G49" s="219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20">
        <v>0</v>
      </c>
      <c r="O49" s="220">
        <v>0</v>
      </c>
      <c r="P49" s="220">
        <v>0</v>
      </c>
      <c r="Q49" s="220">
        <v>0</v>
      </c>
    </row>
    <row r="50" spans="1:17" ht="11.25" customHeight="1" hidden="1">
      <c r="A50" s="513"/>
      <c r="B50" s="99" t="s">
        <v>133</v>
      </c>
      <c r="C50" s="101"/>
      <c r="D50" s="227"/>
      <c r="E50" s="219"/>
      <c r="F50" s="219"/>
      <c r="G50" s="219"/>
      <c r="H50" s="220"/>
      <c r="I50" s="220"/>
      <c r="J50" s="220"/>
      <c r="K50" s="220"/>
      <c r="L50" s="220"/>
      <c r="M50" s="220"/>
      <c r="N50" s="220"/>
      <c r="O50" s="220"/>
      <c r="P50" s="220"/>
      <c r="Q50" s="220"/>
    </row>
    <row r="51" spans="1:17" ht="11.25" customHeight="1" hidden="1">
      <c r="A51" s="513"/>
      <c r="B51" s="99" t="s">
        <v>139</v>
      </c>
      <c r="C51" s="101"/>
      <c r="D51" s="227"/>
      <c r="E51" s="219"/>
      <c r="F51" s="219"/>
      <c r="G51" s="219"/>
      <c r="H51" s="220"/>
      <c r="I51" s="220"/>
      <c r="J51" s="220"/>
      <c r="K51" s="220"/>
      <c r="L51" s="220"/>
      <c r="M51" s="220"/>
      <c r="N51" s="220"/>
      <c r="O51" s="220"/>
      <c r="P51" s="220"/>
      <c r="Q51" s="220"/>
    </row>
    <row r="52" spans="1:17" ht="11.25" customHeight="1" hidden="1">
      <c r="A52" s="513"/>
      <c r="B52" s="99" t="s">
        <v>175</v>
      </c>
      <c r="C52" s="101"/>
      <c r="D52" s="227"/>
      <c r="E52" s="219"/>
      <c r="F52" s="219"/>
      <c r="G52" s="219"/>
      <c r="H52" s="220"/>
      <c r="I52" s="220"/>
      <c r="J52" s="220"/>
      <c r="K52" s="220"/>
      <c r="L52" s="220"/>
      <c r="M52" s="220"/>
      <c r="N52" s="220"/>
      <c r="O52" s="220"/>
      <c r="P52" s="220"/>
      <c r="Q52" s="220"/>
    </row>
    <row r="53" spans="1:17" s="98" customFormat="1" ht="15" customHeight="1">
      <c r="A53" s="523" t="s">
        <v>170</v>
      </c>
      <c r="B53" s="524"/>
      <c r="C53" s="525" t="s">
        <v>104</v>
      </c>
      <c r="D53" s="526"/>
      <c r="E53" s="222">
        <f>E13+E33</f>
        <v>5045225</v>
      </c>
      <c r="F53" s="222">
        <f aca="true" t="shared" si="4" ref="F53:Q53">F13+F33</f>
        <v>2351739</v>
      </c>
      <c r="G53" s="222">
        <f t="shared" si="4"/>
        <v>2693486</v>
      </c>
      <c r="H53" s="222">
        <f t="shared" si="4"/>
        <v>2369828</v>
      </c>
      <c r="I53" s="222">
        <f t="shared" si="4"/>
        <v>856469</v>
      </c>
      <c r="J53" s="222">
        <f t="shared" si="4"/>
        <v>0</v>
      </c>
      <c r="K53" s="222">
        <f t="shared" si="4"/>
        <v>0</v>
      </c>
      <c r="L53" s="222">
        <f t="shared" si="4"/>
        <v>856469</v>
      </c>
      <c r="M53" s="222">
        <f t="shared" si="4"/>
        <v>1513359</v>
      </c>
      <c r="N53" s="222">
        <f t="shared" si="4"/>
        <v>809067</v>
      </c>
      <c r="O53" s="222">
        <f t="shared" si="4"/>
        <v>704292</v>
      </c>
      <c r="P53" s="222">
        <f t="shared" si="4"/>
        <v>0</v>
      </c>
      <c r="Q53" s="222">
        <f t="shared" si="4"/>
        <v>0</v>
      </c>
    </row>
    <row r="55" spans="1:10" ht="11.25">
      <c r="A55" s="509" t="s">
        <v>171</v>
      </c>
      <c r="B55" s="509"/>
      <c r="C55" s="509"/>
      <c r="D55" s="509"/>
      <c r="E55" s="509"/>
      <c r="F55" s="509"/>
      <c r="G55" s="509"/>
      <c r="H55" s="509"/>
      <c r="I55" s="509"/>
      <c r="J55" s="509"/>
    </row>
    <row r="56" spans="1:10" ht="11.25">
      <c r="A56" s="107" t="s">
        <v>172</v>
      </c>
      <c r="B56" s="107"/>
      <c r="C56" s="107"/>
      <c r="D56" s="228"/>
      <c r="E56" s="223"/>
      <c r="F56" s="223"/>
      <c r="G56" s="223"/>
      <c r="H56" s="223"/>
      <c r="I56" s="223"/>
      <c r="J56" s="223"/>
    </row>
    <row r="57" spans="1:5" ht="11.25">
      <c r="A57" s="107"/>
      <c r="B57" s="107"/>
      <c r="C57" s="107"/>
      <c r="D57" s="228"/>
      <c r="E57" s="223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37" customWidth="1"/>
    <col min="2" max="2" width="25.28125" style="237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6" t="s">
        <v>207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ht="12.75">
      <c r="R3" s="108"/>
    </row>
    <row r="4" spans="1:18" s="9" customFormat="1" ht="35.25" customHeight="1">
      <c r="A4" s="552" t="s">
        <v>35</v>
      </c>
      <c r="B4" s="552" t="s">
        <v>102</v>
      </c>
      <c r="C4" s="553" t="s">
        <v>208</v>
      </c>
      <c r="D4" s="554" t="s">
        <v>177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</row>
    <row r="5" spans="1:18" s="9" customFormat="1" ht="23.25" customHeight="1">
      <c r="A5" s="552"/>
      <c r="B5" s="552"/>
      <c r="C5" s="553"/>
      <c r="D5" s="254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38">
        <v>1</v>
      </c>
      <c r="B6" s="238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29" customFormat="1" ht="24" customHeight="1">
      <c r="A7" s="242" t="s">
        <v>38</v>
      </c>
      <c r="B7" s="239" t="s">
        <v>378</v>
      </c>
      <c r="C7" s="251">
        <f>C8+C12+C17</f>
        <v>5218964.49</v>
      </c>
      <c r="D7" s="231"/>
      <c r="E7" s="245">
        <f aca="true" t="shared" si="0" ref="E7:R7">E8+E12+E17</f>
        <v>7254415</v>
      </c>
      <c r="F7" s="245">
        <f t="shared" si="0"/>
        <v>6475415</v>
      </c>
      <c r="G7" s="245">
        <f t="shared" si="0"/>
        <v>5739000</v>
      </c>
      <c r="H7" s="245">
        <f t="shared" si="0"/>
        <v>4853000</v>
      </c>
      <c r="I7" s="245">
        <f t="shared" si="0"/>
        <v>3967000</v>
      </c>
      <c r="J7" s="245">
        <f t="shared" si="0"/>
        <v>3079000</v>
      </c>
      <c r="K7" s="245">
        <f t="shared" si="0"/>
        <v>2191000</v>
      </c>
      <c r="L7" s="245">
        <f t="shared" si="0"/>
        <v>1610500</v>
      </c>
      <c r="M7" s="245">
        <f t="shared" si="0"/>
        <v>1336000</v>
      </c>
      <c r="N7" s="245">
        <f t="shared" si="0"/>
        <v>1132000</v>
      </c>
      <c r="O7" s="245">
        <f t="shared" si="0"/>
        <v>928000</v>
      </c>
      <c r="P7" s="245">
        <f t="shared" si="0"/>
        <v>724000</v>
      </c>
      <c r="Q7" s="245">
        <f t="shared" si="0"/>
        <v>520000</v>
      </c>
      <c r="R7" s="245">
        <f t="shared" si="0"/>
        <v>260000</v>
      </c>
    </row>
    <row r="8" spans="1:18" s="6" customFormat="1" ht="37.5" customHeight="1">
      <c r="A8" s="243" t="s">
        <v>158</v>
      </c>
      <c r="B8" s="240" t="s">
        <v>381</v>
      </c>
      <c r="C8" s="252">
        <f>C9+C10+C11</f>
        <v>4618964.49</v>
      </c>
      <c r="D8" s="232"/>
      <c r="E8" s="246">
        <f aca="true" t="shared" si="1" ref="E8:R8">E9+E10+E11</f>
        <v>4640000</v>
      </c>
      <c r="F8" s="246">
        <f t="shared" si="1"/>
        <v>6475415</v>
      </c>
      <c r="G8" s="246">
        <f t="shared" si="1"/>
        <v>5739000</v>
      </c>
      <c r="H8" s="246">
        <f t="shared" si="1"/>
        <v>4853000</v>
      </c>
      <c r="I8" s="246">
        <f t="shared" si="1"/>
        <v>3967000</v>
      </c>
      <c r="J8" s="246">
        <f t="shared" si="1"/>
        <v>3079000</v>
      </c>
      <c r="K8" s="246">
        <f t="shared" si="1"/>
        <v>2191000</v>
      </c>
      <c r="L8" s="246">
        <f t="shared" si="1"/>
        <v>1610500</v>
      </c>
      <c r="M8" s="246">
        <f t="shared" si="1"/>
        <v>1336000</v>
      </c>
      <c r="N8" s="246">
        <f t="shared" si="1"/>
        <v>1132000</v>
      </c>
      <c r="O8" s="246">
        <f t="shared" si="1"/>
        <v>928000</v>
      </c>
      <c r="P8" s="246">
        <f t="shared" si="1"/>
        <v>724000</v>
      </c>
      <c r="Q8" s="246">
        <f t="shared" si="1"/>
        <v>520000</v>
      </c>
      <c r="R8" s="246">
        <f t="shared" si="1"/>
        <v>260000</v>
      </c>
    </row>
    <row r="9" spans="1:18" s="6" customFormat="1" ht="15" customHeight="1">
      <c r="A9" s="238" t="s">
        <v>179</v>
      </c>
      <c r="B9" s="241" t="s">
        <v>180</v>
      </c>
      <c r="C9" s="252">
        <v>4618964.49</v>
      </c>
      <c r="D9" s="232"/>
      <c r="E9" s="246">
        <v>4640000</v>
      </c>
      <c r="F9" s="246">
        <v>6475415</v>
      </c>
      <c r="G9" s="246">
        <v>5739000</v>
      </c>
      <c r="H9" s="246">
        <v>4853000</v>
      </c>
      <c r="I9" s="246">
        <v>3967000</v>
      </c>
      <c r="J9" s="246">
        <v>3079000</v>
      </c>
      <c r="K9" s="246">
        <v>2191000</v>
      </c>
      <c r="L9" s="246">
        <v>1610500</v>
      </c>
      <c r="M9" s="246">
        <v>1336000</v>
      </c>
      <c r="N9" s="246">
        <v>1132000</v>
      </c>
      <c r="O9" s="246">
        <v>928000</v>
      </c>
      <c r="P9" s="246">
        <v>724000</v>
      </c>
      <c r="Q9" s="246">
        <v>520000</v>
      </c>
      <c r="R9" s="246">
        <v>260000</v>
      </c>
    </row>
    <row r="10" spans="1:18" s="6" customFormat="1" ht="15" customHeight="1">
      <c r="A10" s="238" t="s">
        <v>181</v>
      </c>
      <c r="B10" s="241" t="s">
        <v>182</v>
      </c>
      <c r="C10" s="246">
        <v>0</v>
      </c>
      <c r="D10" s="232"/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</row>
    <row r="11" spans="1:18" s="6" customFormat="1" ht="15" customHeight="1">
      <c r="A11" s="238" t="s">
        <v>183</v>
      </c>
      <c r="B11" s="241" t="s">
        <v>184</v>
      </c>
      <c r="C11" s="246">
        <v>0</v>
      </c>
      <c r="D11" s="232"/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</row>
    <row r="12" spans="1:18" s="6" customFormat="1" ht="36.75" customHeight="1">
      <c r="A12" s="243" t="s">
        <v>164</v>
      </c>
      <c r="B12" s="240" t="s">
        <v>185</v>
      </c>
      <c r="C12" s="246">
        <f>C13+C14+C15+C16</f>
        <v>600000</v>
      </c>
      <c r="D12" s="232"/>
      <c r="E12" s="246">
        <f aca="true" t="shared" si="2" ref="E12:R12">E13+E14+E15+E16</f>
        <v>2614415</v>
      </c>
      <c r="F12" s="246">
        <f>F13+F14+F15+F16</f>
        <v>0</v>
      </c>
      <c r="G12" s="246">
        <f t="shared" si="2"/>
        <v>0</v>
      </c>
      <c r="H12" s="246">
        <f t="shared" si="2"/>
        <v>0</v>
      </c>
      <c r="I12" s="246">
        <f t="shared" si="2"/>
        <v>0</v>
      </c>
      <c r="J12" s="246">
        <f t="shared" si="2"/>
        <v>0</v>
      </c>
      <c r="K12" s="246">
        <f t="shared" si="2"/>
        <v>0</v>
      </c>
      <c r="L12" s="246">
        <f t="shared" si="2"/>
        <v>0</v>
      </c>
      <c r="M12" s="246">
        <f t="shared" si="2"/>
        <v>0</v>
      </c>
      <c r="N12" s="246">
        <f t="shared" si="2"/>
        <v>0</v>
      </c>
      <c r="O12" s="246">
        <f t="shared" si="2"/>
        <v>0</v>
      </c>
      <c r="P12" s="246">
        <f t="shared" si="2"/>
        <v>0</v>
      </c>
      <c r="Q12" s="246">
        <f t="shared" si="2"/>
        <v>0</v>
      </c>
      <c r="R12" s="246">
        <f t="shared" si="2"/>
        <v>0</v>
      </c>
    </row>
    <row r="13" spans="1:18" s="6" customFormat="1" ht="15" customHeight="1">
      <c r="A13" s="238" t="s">
        <v>179</v>
      </c>
      <c r="B13" s="241" t="s">
        <v>186</v>
      </c>
      <c r="C13" s="246">
        <v>600000</v>
      </c>
      <c r="D13" s="232"/>
      <c r="E13" s="246">
        <v>2614415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</row>
    <row r="14" spans="1:18" s="6" customFormat="1" ht="15" customHeight="1">
      <c r="A14" s="238" t="s">
        <v>181</v>
      </c>
      <c r="B14" s="241" t="s">
        <v>187</v>
      </c>
      <c r="C14" s="246">
        <v>0</v>
      </c>
      <c r="D14" s="232"/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</row>
    <row r="15" spans="1:18" s="6" customFormat="1" ht="15" customHeight="1">
      <c r="A15" s="238"/>
      <c r="B15" s="241" t="s">
        <v>384</v>
      </c>
      <c r="C15" s="246">
        <v>0</v>
      </c>
      <c r="D15" s="232"/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</row>
    <row r="16" spans="1:18" s="6" customFormat="1" ht="15" customHeight="1">
      <c r="A16" s="238" t="s">
        <v>183</v>
      </c>
      <c r="B16" s="241" t="s">
        <v>152</v>
      </c>
      <c r="C16" s="246">
        <v>0</v>
      </c>
      <c r="D16" s="232"/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</row>
    <row r="17" spans="1:18" s="6" customFormat="1" ht="36.75" customHeight="1">
      <c r="A17" s="243" t="s">
        <v>165</v>
      </c>
      <c r="B17" s="240" t="s">
        <v>188</v>
      </c>
      <c r="C17" s="247">
        <f>C18+C19</f>
        <v>0</v>
      </c>
      <c r="D17" s="233"/>
      <c r="E17" s="247">
        <f aca="true" t="shared" si="3" ref="E17:R17">E18+E19</f>
        <v>0</v>
      </c>
      <c r="F17" s="247">
        <f t="shared" si="3"/>
        <v>0</v>
      </c>
      <c r="G17" s="247">
        <f t="shared" si="3"/>
        <v>0</v>
      </c>
      <c r="H17" s="247">
        <f t="shared" si="3"/>
        <v>0</v>
      </c>
      <c r="I17" s="247">
        <f t="shared" si="3"/>
        <v>0</v>
      </c>
      <c r="J17" s="247">
        <f t="shared" si="3"/>
        <v>0</v>
      </c>
      <c r="K17" s="247">
        <f t="shared" si="3"/>
        <v>0</v>
      </c>
      <c r="L17" s="247">
        <f t="shared" si="3"/>
        <v>0</v>
      </c>
      <c r="M17" s="247">
        <f t="shared" si="3"/>
        <v>0</v>
      </c>
      <c r="N17" s="247">
        <f t="shared" si="3"/>
        <v>0</v>
      </c>
      <c r="O17" s="247">
        <f t="shared" si="3"/>
        <v>0</v>
      </c>
      <c r="P17" s="247">
        <f t="shared" si="3"/>
        <v>0</v>
      </c>
      <c r="Q17" s="247">
        <f t="shared" si="3"/>
        <v>0</v>
      </c>
      <c r="R17" s="247">
        <f t="shared" si="3"/>
        <v>0</v>
      </c>
    </row>
    <row r="18" spans="1:18" s="6" customFormat="1" ht="15" customHeight="1">
      <c r="A18" s="238" t="s">
        <v>179</v>
      </c>
      <c r="B18" s="241" t="s">
        <v>189</v>
      </c>
      <c r="C18" s="248">
        <v>0</v>
      </c>
      <c r="D18" s="234"/>
      <c r="E18" s="248">
        <v>0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</row>
    <row r="19" spans="1:18" s="6" customFormat="1" ht="15" customHeight="1">
      <c r="A19" s="238" t="s">
        <v>181</v>
      </c>
      <c r="B19" s="241" t="s">
        <v>190</v>
      </c>
      <c r="C19" s="248">
        <v>0</v>
      </c>
      <c r="D19" s="234"/>
      <c r="E19" s="248">
        <v>0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</row>
    <row r="20" spans="1:18" s="229" customFormat="1" ht="22.5" customHeight="1">
      <c r="A20" s="242">
        <v>2</v>
      </c>
      <c r="B20" s="239" t="s">
        <v>191</v>
      </c>
      <c r="C20" s="251">
        <f>C21+C25+C26</f>
        <v>750775.49</v>
      </c>
      <c r="D20" s="231"/>
      <c r="E20" s="245">
        <f aca="true" t="shared" si="4" ref="E20:R20">E21+E25+E26</f>
        <v>934532</v>
      </c>
      <c r="F20" s="245">
        <f t="shared" si="4"/>
        <v>955291</v>
      </c>
      <c r="G20" s="245">
        <f t="shared" si="4"/>
        <v>1080362</v>
      </c>
      <c r="H20" s="245">
        <f t="shared" si="4"/>
        <v>1050611</v>
      </c>
      <c r="I20" s="245">
        <f t="shared" si="4"/>
        <v>1022860</v>
      </c>
      <c r="J20" s="245">
        <f t="shared" si="4"/>
        <v>993043</v>
      </c>
      <c r="K20" s="245">
        <f t="shared" si="4"/>
        <v>655725</v>
      </c>
      <c r="L20" s="245">
        <f t="shared" si="4"/>
        <v>330398</v>
      </c>
      <c r="M20" s="245">
        <f t="shared" si="4"/>
        <v>250760</v>
      </c>
      <c r="N20" s="245">
        <f t="shared" si="4"/>
        <v>243620</v>
      </c>
      <c r="O20" s="245">
        <f t="shared" si="4"/>
        <v>236480</v>
      </c>
      <c r="P20" s="245">
        <f t="shared" si="4"/>
        <v>229340</v>
      </c>
      <c r="Q20" s="245">
        <f t="shared" si="4"/>
        <v>278200</v>
      </c>
      <c r="R20" s="245">
        <f t="shared" si="4"/>
        <v>269100</v>
      </c>
    </row>
    <row r="21" spans="1:18" s="9" customFormat="1" ht="36" customHeight="1">
      <c r="A21" s="242" t="s">
        <v>168</v>
      </c>
      <c r="B21" s="239" t="s">
        <v>192</v>
      </c>
      <c r="C21" s="253">
        <f>C22+C23+C24</f>
        <v>578964.49</v>
      </c>
      <c r="D21" s="235"/>
      <c r="E21" s="249">
        <f aca="true" t="shared" si="5" ref="E21:R21">E22+E23+E24</f>
        <v>779000</v>
      </c>
      <c r="F21" s="249">
        <f t="shared" si="5"/>
        <v>736415</v>
      </c>
      <c r="G21" s="249">
        <f t="shared" si="5"/>
        <v>886000</v>
      </c>
      <c r="H21" s="249">
        <f t="shared" si="5"/>
        <v>886000</v>
      </c>
      <c r="I21" s="249">
        <f t="shared" si="5"/>
        <v>888000</v>
      </c>
      <c r="J21" s="249">
        <f t="shared" si="5"/>
        <v>888000</v>
      </c>
      <c r="K21" s="249">
        <f t="shared" si="5"/>
        <v>580500</v>
      </c>
      <c r="L21" s="249">
        <f t="shared" si="5"/>
        <v>274500</v>
      </c>
      <c r="M21" s="249">
        <f t="shared" si="5"/>
        <v>204000</v>
      </c>
      <c r="N21" s="249">
        <f t="shared" si="5"/>
        <v>204000</v>
      </c>
      <c r="O21" s="249">
        <f t="shared" si="5"/>
        <v>204000</v>
      </c>
      <c r="P21" s="249">
        <f t="shared" si="5"/>
        <v>204000</v>
      </c>
      <c r="Q21" s="249">
        <f t="shared" si="5"/>
        <v>260000</v>
      </c>
      <c r="R21" s="249">
        <f t="shared" si="5"/>
        <v>260000</v>
      </c>
    </row>
    <row r="22" spans="1:18" s="6" customFormat="1" ht="15" customHeight="1">
      <c r="A22" s="238" t="s">
        <v>179</v>
      </c>
      <c r="B22" s="241" t="s">
        <v>193</v>
      </c>
      <c r="C22" s="252">
        <v>578964.49</v>
      </c>
      <c r="D22" s="232"/>
      <c r="E22" s="249">
        <v>779000</v>
      </c>
      <c r="F22" s="249">
        <v>736415</v>
      </c>
      <c r="G22" s="249">
        <v>886000</v>
      </c>
      <c r="H22" s="249">
        <v>886000</v>
      </c>
      <c r="I22" s="249">
        <v>888000</v>
      </c>
      <c r="J22" s="249">
        <v>888000</v>
      </c>
      <c r="K22" s="249">
        <v>580500</v>
      </c>
      <c r="L22" s="249">
        <v>274500</v>
      </c>
      <c r="M22" s="249">
        <v>204000</v>
      </c>
      <c r="N22" s="249">
        <v>204000</v>
      </c>
      <c r="O22" s="249">
        <v>204000</v>
      </c>
      <c r="P22" s="249">
        <v>204000</v>
      </c>
      <c r="Q22" s="249">
        <v>260000</v>
      </c>
      <c r="R22" s="249">
        <v>260000</v>
      </c>
    </row>
    <row r="23" spans="1:18" s="6" customFormat="1" ht="14.25" customHeight="1">
      <c r="A23" s="238" t="s">
        <v>181</v>
      </c>
      <c r="B23" s="241" t="s">
        <v>194</v>
      </c>
      <c r="C23" s="246">
        <v>0</v>
      </c>
      <c r="D23" s="232"/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</row>
    <row r="24" spans="1:18" s="6" customFormat="1" ht="15" customHeight="1">
      <c r="A24" s="238" t="s">
        <v>183</v>
      </c>
      <c r="B24" s="241" t="s">
        <v>195</v>
      </c>
      <c r="C24" s="246">
        <v>0</v>
      </c>
      <c r="D24" s="232"/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</row>
    <row r="25" spans="1:18" s="6" customFormat="1" ht="36.75" customHeight="1">
      <c r="A25" s="243" t="s">
        <v>169</v>
      </c>
      <c r="B25" s="240" t="s">
        <v>196</v>
      </c>
      <c r="C25" s="246">
        <v>0</v>
      </c>
      <c r="D25" s="232"/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</row>
    <row r="26" spans="1:18" s="6" customFormat="1" ht="14.25" customHeight="1">
      <c r="A26" s="243" t="s">
        <v>197</v>
      </c>
      <c r="B26" s="240" t="s">
        <v>198</v>
      </c>
      <c r="C26" s="246">
        <v>171811</v>
      </c>
      <c r="D26" s="232"/>
      <c r="E26" s="246">
        <v>155532</v>
      </c>
      <c r="F26" s="246">
        <v>218876</v>
      </c>
      <c r="G26" s="246">
        <v>194362</v>
      </c>
      <c r="H26" s="246">
        <v>164611</v>
      </c>
      <c r="I26" s="246">
        <v>134860</v>
      </c>
      <c r="J26" s="246">
        <v>105043</v>
      </c>
      <c r="K26" s="246">
        <v>75225</v>
      </c>
      <c r="L26" s="246">
        <v>55898</v>
      </c>
      <c r="M26" s="246">
        <v>46760</v>
      </c>
      <c r="N26" s="246">
        <v>39620</v>
      </c>
      <c r="O26" s="246">
        <v>32480</v>
      </c>
      <c r="P26" s="246">
        <v>25340</v>
      </c>
      <c r="Q26" s="246">
        <v>18200</v>
      </c>
      <c r="R26" s="246">
        <v>9100</v>
      </c>
    </row>
    <row r="27" spans="1:18" s="229" customFormat="1" ht="22.5" customHeight="1">
      <c r="A27" s="242" t="s">
        <v>42</v>
      </c>
      <c r="B27" s="239" t="s">
        <v>199</v>
      </c>
      <c r="C27" s="245">
        <v>14756111</v>
      </c>
      <c r="D27" s="231"/>
      <c r="E27" s="245">
        <v>16014956</v>
      </c>
      <c r="F27" s="245">
        <v>16230850</v>
      </c>
      <c r="G27" s="245">
        <v>16421900</v>
      </c>
      <c r="H27" s="245">
        <v>16589208</v>
      </c>
      <c r="I27" s="245">
        <v>16728642</v>
      </c>
      <c r="J27" s="245">
        <v>16921803</v>
      </c>
      <c r="K27" s="245">
        <v>17011910</v>
      </c>
      <c r="L27" s="245">
        <v>17192858</v>
      </c>
      <c r="M27" s="245">
        <v>17320411</v>
      </c>
      <c r="N27" s="245">
        <v>17501820</v>
      </c>
      <c r="O27" s="245">
        <v>17797804</v>
      </c>
      <c r="P27" s="245">
        <v>17908402</v>
      </c>
      <c r="Q27" s="245">
        <v>17999823</v>
      </c>
      <c r="R27" s="245">
        <v>18209015</v>
      </c>
    </row>
    <row r="28" spans="1:18" s="230" customFormat="1" ht="22.5" customHeight="1">
      <c r="A28" s="242" t="s">
        <v>50</v>
      </c>
      <c r="B28" s="239" t="s">
        <v>200</v>
      </c>
      <c r="C28" s="245">
        <v>16827440</v>
      </c>
      <c r="D28" s="231"/>
      <c r="E28" s="245">
        <v>18629371</v>
      </c>
      <c r="F28" s="245">
        <v>15270030</v>
      </c>
      <c r="G28" s="245">
        <v>15339399</v>
      </c>
      <c r="H28" s="245">
        <v>15535196</v>
      </c>
      <c r="I28" s="245">
        <v>15702764</v>
      </c>
      <c r="J28" s="245">
        <v>15925968</v>
      </c>
      <c r="K28" s="245">
        <v>16352636</v>
      </c>
      <c r="L28" s="245">
        <v>16842257</v>
      </c>
      <c r="M28" s="245">
        <v>17057581</v>
      </c>
      <c r="N28" s="245">
        <v>17251039</v>
      </c>
      <c r="O28" s="245">
        <v>17556945</v>
      </c>
      <c r="P28" s="245">
        <v>17669185</v>
      </c>
      <c r="Q28" s="245">
        <v>17699000</v>
      </c>
      <c r="R28" s="245">
        <v>17903519</v>
      </c>
    </row>
    <row r="29" spans="1:18" s="230" customFormat="1" ht="21.75" customHeight="1">
      <c r="A29" s="242" t="s">
        <v>53</v>
      </c>
      <c r="B29" s="239" t="s">
        <v>201</v>
      </c>
      <c r="C29" s="245">
        <f>C27-C28</f>
        <v>-2071329</v>
      </c>
      <c r="D29" s="231"/>
      <c r="E29" s="245">
        <f aca="true" t="shared" si="6" ref="E29:R29">E27-E28</f>
        <v>-2614415</v>
      </c>
      <c r="F29" s="245">
        <f t="shared" si="6"/>
        <v>960820</v>
      </c>
      <c r="G29" s="245">
        <f t="shared" si="6"/>
        <v>1082501</v>
      </c>
      <c r="H29" s="245">
        <f t="shared" si="6"/>
        <v>1054012</v>
      </c>
      <c r="I29" s="245">
        <f t="shared" si="6"/>
        <v>1025878</v>
      </c>
      <c r="J29" s="245">
        <f t="shared" si="6"/>
        <v>995835</v>
      </c>
      <c r="K29" s="245">
        <f t="shared" si="6"/>
        <v>659274</v>
      </c>
      <c r="L29" s="245">
        <f t="shared" si="6"/>
        <v>350601</v>
      </c>
      <c r="M29" s="245">
        <f t="shared" si="6"/>
        <v>262830</v>
      </c>
      <c r="N29" s="245">
        <f t="shared" si="6"/>
        <v>250781</v>
      </c>
      <c r="O29" s="245">
        <f t="shared" si="6"/>
        <v>240859</v>
      </c>
      <c r="P29" s="245">
        <f t="shared" si="6"/>
        <v>239217</v>
      </c>
      <c r="Q29" s="245">
        <f t="shared" si="6"/>
        <v>300823</v>
      </c>
      <c r="R29" s="245">
        <f t="shared" si="6"/>
        <v>305496</v>
      </c>
    </row>
    <row r="30" spans="1:18" s="229" customFormat="1" ht="13.5" customHeight="1">
      <c r="A30" s="242" t="s">
        <v>56</v>
      </c>
      <c r="B30" s="239" t="s">
        <v>202</v>
      </c>
      <c r="C30" s="245"/>
      <c r="D30" s="231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</row>
    <row r="31" spans="1:18" s="6" customFormat="1" ht="24" customHeight="1">
      <c r="A31" s="243" t="s">
        <v>203</v>
      </c>
      <c r="B31" s="240" t="s">
        <v>383</v>
      </c>
      <c r="C31" s="250">
        <f>(C7-C22-C23-C25)/C27*100</f>
        <v>31.444599461199502</v>
      </c>
      <c r="D31" s="236"/>
      <c r="E31" s="250">
        <f aca="true" t="shared" si="7" ref="E31:R31">(E7-E22-E23-E25)/E27*100</f>
        <v>40.43354849054846</v>
      </c>
      <c r="F31" s="250">
        <f t="shared" si="7"/>
        <v>35.35859181743408</v>
      </c>
      <c r="G31" s="250">
        <f t="shared" si="7"/>
        <v>29.55200068201609</v>
      </c>
      <c r="H31" s="250">
        <f t="shared" si="7"/>
        <v>23.913136781454543</v>
      </c>
      <c r="I31" s="250">
        <f t="shared" si="7"/>
        <v>18.405558562374637</v>
      </c>
      <c r="J31" s="250">
        <f t="shared" si="7"/>
        <v>12.947792856352244</v>
      </c>
      <c r="K31" s="250">
        <f t="shared" si="7"/>
        <v>9.466897015091192</v>
      </c>
      <c r="L31" s="250">
        <f t="shared" si="7"/>
        <v>7.770668495022759</v>
      </c>
      <c r="M31" s="250">
        <f t="shared" si="7"/>
        <v>6.535641677325094</v>
      </c>
      <c r="N31" s="250">
        <f t="shared" si="7"/>
        <v>5.3023057030640235</v>
      </c>
      <c r="O31" s="250">
        <f t="shared" si="7"/>
        <v>4.067917592529955</v>
      </c>
      <c r="P31" s="250">
        <f t="shared" si="7"/>
        <v>2.9036649947884796</v>
      </c>
      <c r="Q31" s="250">
        <f t="shared" si="7"/>
        <v>1.4444586482878192</v>
      </c>
      <c r="R31" s="250">
        <f t="shared" si="7"/>
        <v>0</v>
      </c>
    </row>
    <row r="32" spans="1:18" s="6" customFormat="1" ht="25.5" customHeight="1">
      <c r="A32" s="243" t="s">
        <v>204</v>
      </c>
      <c r="B32" s="240" t="s">
        <v>382</v>
      </c>
      <c r="C32" s="250">
        <f>(C8+C12-C22-C23)/C27*100</f>
        <v>31.444599461199502</v>
      </c>
      <c r="D32" s="236"/>
      <c r="E32" s="250">
        <f aca="true" t="shared" si="8" ref="E32:R32">(E8+E12-E22-E23)/E27*100</f>
        <v>40.43354849054846</v>
      </c>
      <c r="F32" s="250">
        <f t="shared" si="8"/>
        <v>35.35859181743408</v>
      </c>
      <c r="G32" s="250">
        <f t="shared" si="8"/>
        <v>29.55200068201609</v>
      </c>
      <c r="H32" s="250">
        <f t="shared" si="8"/>
        <v>23.913136781454543</v>
      </c>
      <c r="I32" s="250">
        <f t="shared" si="8"/>
        <v>18.405558562374637</v>
      </c>
      <c r="J32" s="250">
        <f t="shared" si="8"/>
        <v>12.947792856352244</v>
      </c>
      <c r="K32" s="250">
        <f t="shared" si="8"/>
        <v>9.466897015091192</v>
      </c>
      <c r="L32" s="250">
        <f t="shared" si="8"/>
        <v>7.770668495022759</v>
      </c>
      <c r="M32" s="250">
        <f t="shared" si="8"/>
        <v>6.535641677325094</v>
      </c>
      <c r="N32" s="250">
        <f t="shared" si="8"/>
        <v>5.3023057030640235</v>
      </c>
      <c r="O32" s="250">
        <f t="shared" si="8"/>
        <v>4.067917592529955</v>
      </c>
      <c r="P32" s="250">
        <f t="shared" si="8"/>
        <v>2.9036649947884796</v>
      </c>
      <c r="Q32" s="250">
        <f t="shared" si="8"/>
        <v>1.4444586482878192</v>
      </c>
      <c r="R32" s="250">
        <f t="shared" si="8"/>
        <v>0</v>
      </c>
    </row>
    <row r="33" spans="1:18" s="6" customFormat="1" ht="24.75" customHeight="1">
      <c r="A33" s="243" t="s">
        <v>205</v>
      </c>
      <c r="B33" s="240" t="s">
        <v>379</v>
      </c>
      <c r="C33" s="250">
        <f>C20/C27*100</f>
        <v>5.087895381106851</v>
      </c>
      <c r="D33" s="236"/>
      <c r="E33" s="250">
        <f aca="true" t="shared" si="9" ref="E33:R33">E20/E27*100</f>
        <v>5.835370387530256</v>
      </c>
      <c r="F33" s="250">
        <f t="shared" si="9"/>
        <v>5.885649858140516</v>
      </c>
      <c r="G33" s="250">
        <f t="shared" si="9"/>
        <v>6.578788081768858</v>
      </c>
      <c r="H33" s="250">
        <f t="shared" si="9"/>
        <v>6.333099205218236</v>
      </c>
      <c r="I33" s="250">
        <f t="shared" si="9"/>
        <v>6.114423394319754</v>
      </c>
      <c r="J33" s="250">
        <f t="shared" si="9"/>
        <v>5.868423122524237</v>
      </c>
      <c r="K33" s="250">
        <f t="shared" si="9"/>
        <v>3.854505461173966</v>
      </c>
      <c r="L33" s="250">
        <f t="shared" si="9"/>
        <v>1.921716563936025</v>
      </c>
      <c r="M33" s="250">
        <f t="shared" si="9"/>
        <v>1.4477716492986223</v>
      </c>
      <c r="N33" s="250">
        <f t="shared" si="9"/>
        <v>1.3919695208841139</v>
      </c>
      <c r="O33" s="250">
        <f t="shared" si="9"/>
        <v>1.328703249007574</v>
      </c>
      <c r="P33" s="250">
        <f t="shared" si="9"/>
        <v>1.280627942124596</v>
      </c>
      <c r="Q33" s="250">
        <f t="shared" si="9"/>
        <v>1.5455707536679666</v>
      </c>
      <c r="R33" s="250">
        <f t="shared" si="9"/>
        <v>1.4778394108632456</v>
      </c>
    </row>
    <row r="34" spans="1:18" s="6" customFormat="1" ht="25.5" customHeight="1">
      <c r="A34" s="243" t="s">
        <v>206</v>
      </c>
      <c r="B34" s="240" t="s">
        <v>380</v>
      </c>
      <c r="C34" s="250">
        <f>(C21+C26)/C27*100</f>
        <v>5.087895381106851</v>
      </c>
      <c r="D34" s="236"/>
      <c r="E34" s="250">
        <f aca="true" t="shared" si="10" ref="E34:R34">(E21+E26)/E27*100</f>
        <v>5.835370387530256</v>
      </c>
      <c r="F34" s="250">
        <f t="shared" si="10"/>
        <v>5.885649858140516</v>
      </c>
      <c r="G34" s="250">
        <f t="shared" si="10"/>
        <v>6.578788081768858</v>
      </c>
      <c r="H34" s="250">
        <f t="shared" si="10"/>
        <v>6.333099205218236</v>
      </c>
      <c r="I34" s="250">
        <f t="shared" si="10"/>
        <v>6.114423394319754</v>
      </c>
      <c r="J34" s="250">
        <f t="shared" si="10"/>
        <v>5.868423122524237</v>
      </c>
      <c r="K34" s="250">
        <f t="shared" si="10"/>
        <v>3.854505461173966</v>
      </c>
      <c r="L34" s="250">
        <f t="shared" si="10"/>
        <v>1.921716563936025</v>
      </c>
      <c r="M34" s="250">
        <f t="shared" si="10"/>
        <v>1.4477716492986223</v>
      </c>
      <c r="N34" s="250">
        <f t="shared" si="10"/>
        <v>1.3919695208841139</v>
      </c>
      <c r="O34" s="250">
        <f t="shared" si="10"/>
        <v>1.328703249007574</v>
      </c>
      <c r="P34" s="250">
        <f t="shared" si="10"/>
        <v>1.280627942124596</v>
      </c>
      <c r="Q34" s="250">
        <f t="shared" si="10"/>
        <v>1.5455707536679666</v>
      </c>
      <c r="R34" s="250">
        <f t="shared" si="10"/>
        <v>1.4778394108632456</v>
      </c>
    </row>
    <row r="35" ht="17.25" customHeight="1">
      <c r="A35" s="244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2" customWidth="1"/>
    <col min="6" max="6" width="13.00390625" style="202" customWidth="1"/>
    <col min="7" max="7" width="11.57421875" style="202" customWidth="1"/>
    <col min="8" max="8" width="10.8515625" style="202" customWidth="1"/>
    <col min="9" max="9" width="10.421875" style="202" customWidth="1"/>
    <col min="10" max="12" width="9.140625" style="202" customWidth="1"/>
  </cols>
  <sheetData>
    <row r="1" spans="1:12" ht="15" customHeight="1">
      <c r="A1" s="21"/>
      <c r="B1" s="22"/>
      <c r="C1" s="22"/>
      <c r="D1" s="22"/>
      <c r="E1" s="200"/>
      <c r="F1" s="200"/>
      <c r="G1" s="201"/>
      <c r="H1" s="200"/>
      <c r="I1" s="422" t="s">
        <v>34</v>
      </c>
      <c r="J1" s="422"/>
      <c r="K1" s="422"/>
      <c r="L1" s="422"/>
    </row>
    <row r="2" spans="1:12" ht="15" customHeight="1">
      <c r="A2" s="21"/>
      <c r="B2" s="22"/>
      <c r="C2" s="22"/>
      <c r="D2" s="22"/>
      <c r="E2" s="200"/>
      <c r="F2" s="200"/>
      <c r="G2" s="201"/>
      <c r="H2" s="200"/>
      <c r="L2" s="348" t="s">
        <v>558</v>
      </c>
    </row>
    <row r="3" spans="1:8" ht="12.75">
      <c r="A3" s="4"/>
      <c r="B3" s="4"/>
      <c r="C3" s="4"/>
      <c r="D3" s="4"/>
      <c r="E3" s="203" t="s">
        <v>20</v>
      </c>
      <c r="G3" s="201"/>
      <c r="H3" s="197"/>
    </row>
    <row r="4" spans="1:12" s="6" customFormat="1" ht="20.25" customHeight="1">
      <c r="A4" s="443" t="s">
        <v>0</v>
      </c>
      <c r="B4" s="443" t="s">
        <v>8</v>
      </c>
      <c r="C4" s="443" t="s">
        <v>10</v>
      </c>
      <c r="D4" s="443" t="s">
        <v>1</v>
      </c>
      <c r="E4" s="445" t="s">
        <v>13</v>
      </c>
      <c r="F4" s="450" t="s">
        <v>11</v>
      </c>
      <c r="G4" s="451"/>
      <c r="H4" s="445" t="s">
        <v>14</v>
      </c>
      <c r="I4" s="445" t="s">
        <v>15</v>
      </c>
      <c r="J4" s="445" t="s">
        <v>17</v>
      </c>
      <c r="K4" s="445" t="s">
        <v>18</v>
      </c>
      <c r="L4" s="445" t="s">
        <v>19</v>
      </c>
    </row>
    <row r="5" spans="1:12" s="6" customFormat="1" ht="75" customHeight="1">
      <c r="A5" s="444"/>
      <c r="B5" s="444"/>
      <c r="C5" s="444"/>
      <c r="D5" s="444"/>
      <c r="E5" s="446"/>
      <c r="F5" s="198" t="s">
        <v>21</v>
      </c>
      <c r="G5" s="198" t="s">
        <v>16</v>
      </c>
      <c r="H5" s="446"/>
      <c r="I5" s="446"/>
      <c r="J5" s="446"/>
      <c r="K5" s="446"/>
      <c r="L5" s="446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  <c r="L6" s="204">
        <v>12</v>
      </c>
    </row>
    <row r="7" spans="1:12" s="6" customFormat="1" ht="12.75">
      <c r="A7" s="187" t="s">
        <v>228</v>
      </c>
      <c r="B7" s="187"/>
      <c r="C7" s="194" t="s">
        <v>230</v>
      </c>
      <c r="D7" s="191">
        <f>D9+D13</f>
        <v>27570</v>
      </c>
      <c r="E7" s="191">
        <f>E9+E13</f>
        <v>27570</v>
      </c>
      <c r="F7" s="191">
        <f>F9</f>
        <v>0</v>
      </c>
      <c r="G7" s="191">
        <f>G9+G13</f>
        <v>27570</v>
      </c>
      <c r="H7" s="191">
        <f>H9</f>
        <v>0</v>
      </c>
      <c r="I7" s="191">
        <f>I9</f>
        <v>0</v>
      </c>
      <c r="J7" s="191">
        <f>J9</f>
        <v>0</v>
      </c>
      <c r="K7" s="191">
        <f>K9</f>
        <v>0</v>
      </c>
      <c r="L7" s="191">
        <f>L9</f>
        <v>0</v>
      </c>
    </row>
    <row r="8" spans="1:12" s="6" customFormat="1" ht="28.5" customHeight="1" hidden="1">
      <c r="A8" s="118"/>
      <c r="B8" s="118" t="s">
        <v>267</v>
      </c>
      <c r="C8" s="125" t="s">
        <v>268</v>
      </c>
      <c r="D8" s="186">
        <v>0</v>
      </c>
      <c r="E8" s="199"/>
      <c r="F8" s="199"/>
      <c r="G8" s="199"/>
      <c r="H8" s="199"/>
      <c r="I8" s="199"/>
      <c r="J8" s="199"/>
      <c r="K8" s="199"/>
      <c r="L8" s="199"/>
    </row>
    <row r="9" spans="1:12" s="6" customFormat="1" ht="12" customHeight="1">
      <c r="A9" s="118"/>
      <c r="B9" s="118" t="s">
        <v>299</v>
      </c>
      <c r="C9" s="119" t="s">
        <v>300</v>
      </c>
      <c r="D9" s="192">
        <v>27570</v>
      </c>
      <c r="E9" s="199">
        <v>27570</v>
      </c>
      <c r="F9" s="199">
        <v>0</v>
      </c>
      <c r="G9" s="199">
        <v>27570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</row>
    <row r="10" spans="1:12" s="6" customFormat="1" ht="12.75" hidden="1">
      <c r="A10" s="118"/>
      <c r="B10" s="118" t="s">
        <v>269</v>
      </c>
      <c r="C10" s="119" t="s">
        <v>270</v>
      </c>
      <c r="D10" s="186">
        <v>0</v>
      </c>
      <c r="E10" s="199"/>
      <c r="F10" s="199"/>
      <c r="G10" s="199"/>
      <c r="H10" s="199"/>
      <c r="I10" s="199"/>
      <c r="J10" s="199"/>
      <c r="K10" s="199"/>
      <c r="L10" s="199"/>
    </row>
    <row r="11" spans="1:12" s="6" customFormat="1" ht="14.25" customHeight="1" hidden="1">
      <c r="A11" s="123" t="s">
        <v>271</v>
      </c>
      <c r="B11" s="123"/>
      <c r="C11" s="193" t="s">
        <v>286</v>
      </c>
      <c r="D11" s="191">
        <f>D12</f>
        <v>0</v>
      </c>
      <c r="E11" s="191">
        <f>E12</f>
        <v>0</v>
      </c>
      <c r="F11" s="191">
        <f>F12</f>
        <v>0</v>
      </c>
      <c r="G11" s="191">
        <f>G12</f>
        <v>0</v>
      </c>
      <c r="H11" s="199"/>
      <c r="I11" s="199"/>
      <c r="J11" s="199"/>
      <c r="K11" s="199"/>
      <c r="L11" s="199"/>
    </row>
    <row r="12" spans="1:12" s="6" customFormat="1" ht="12.75" hidden="1">
      <c r="A12" s="118"/>
      <c r="B12" s="118" t="s">
        <v>272</v>
      </c>
      <c r="C12" s="119" t="s">
        <v>285</v>
      </c>
      <c r="D12" s="186">
        <v>0</v>
      </c>
      <c r="E12" s="199"/>
      <c r="F12" s="199"/>
      <c r="G12" s="199"/>
      <c r="H12" s="199"/>
      <c r="I12" s="199"/>
      <c r="J12" s="199"/>
      <c r="K12" s="199"/>
      <c r="L12" s="199"/>
    </row>
    <row r="13" spans="1:12" s="6" customFormat="1" ht="12.75" hidden="1">
      <c r="A13" s="118"/>
      <c r="B13" s="126" t="s">
        <v>461</v>
      </c>
      <c r="C13" s="275" t="s">
        <v>284</v>
      </c>
      <c r="D13" s="186"/>
      <c r="E13" s="199"/>
      <c r="F13" s="199">
        <v>0</v>
      </c>
      <c r="G13" s="199"/>
      <c r="H13" s="199">
        <v>0</v>
      </c>
      <c r="I13" s="199">
        <v>0</v>
      </c>
      <c r="J13" s="199">
        <v>0</v>
      </c>
      <c r="K13" s="199">
        <v>0</v>
      </c>
      <c r="L13" s="199">
        <v>0</v>
      </c>
    </row>
    <row r="14" spans="1:12" s="6" customFormat="1" ht="12.75">
      <c r="A14" s="123" t="s">
        <v>273</v>
      </c>
      <c r="B14" s="123"/>
      <c r="C14" s="124" t="s">
        <v>275</v>
      </c>
      <c r="D14" s="191">
        <f>D15+D16+D18</f>
        <v>156208</v>
      </c>
      <c r="E14" s="191">
        <v>156208</v>
      </c>
      <c r="F14" s="191">
        <v>0</v>
      </c>
      <c r="G14" s="191">
        <v>156208</v>
      </c>
      <c r="H14" s="191">
        <f>H15+H16+H17+H18</f>
        <v>0</v>
      </c>
      <c r="I14" s="191">
        <f>I15+I16+I17+I18</f>
        <v>0</v>
      </c>
      <c r="J14" s="191">
        <f>J15+J16+J17+J18</f>
        <v>0</v>
      </c>
      <c r="K14" s="191">
        <f>K15+K16+K17+K18</f>
        <v>0</v>
      </c>
      <c r="L14" s="191">
        <f>L15+L16+L17+L18</f>
        <v>0</v>
      </c>
    </row>
    <row r="15" spans="1:12" s="6" customFormat="1" ht="12.75">
      <c r="A15" s="126"/>
      <c r="B15" s="126" t="s">
        <v>430</v>
      </c>
      <c r="C15" s="275" t="s">
        <v>431</v>
      </c>
      <c r="D15" s="192">
        <f>H15+I15+J15+K15+L15+E15</f>
        <v>2998</v>
      </c>
      <c r="E15" s="199">
        <f>F15+G15</f>
        <v>2998</v>
      </c>
      <c r="F15" s="199">
        <v>0</v>
      </c>
      <c r="G15" s="192">
        <v>2998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</row>
    <row r="16" spans="1:12" s="6" customFormat="1" ht="12.75">
      <c r="A16" s="126"/>
      <c r="B16" s="126" t="s">
        <v>432</v>
      </c>
      <c r="C16" s="275" t="s">
        <v>433</v>
      </c>
      <c r="D16" s="192">
        <f>H16+I16+J16+K16+L16+E16</f>
        <v>210</v>
      </c>
      <c r="E16" s="199">
        <f>F16+G16</f>
        <v>210</v>
      </c>
      <c r="F16" s="199">
        <v>0</v>
      </c>
      <c r="G16" s="192">
        <v>210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</row>
    <row r="17" spans="1:12" s="6" customFormat="1" ht="12.75" hidden="1">
      <c r="A17" s="118"/>
      <c r="B17" s="118" t="s">
        <v>274</v>
      </c>
      <c r="C17" s="119" t="s">
        <v>276</v>
      </c>
      <c r="D17" s="192">
        <f>H17+I17+J17+K17+L17+E17</f>
        <v>0</v>
      </c>
      <c r="E17" s="199">
        <f>F17+G17</f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</row>
    <row r="18" spans="1:12" s="6" customFormat="1" ht="12.75">
      <c r="A18" s="118"/>
      <c r="B18" s="118" t="s">
        <v>302</v>
      </c>
      <c r="C18" s="119" t="s">
        <v>301</v>
      </c>
      <c r="D18" s="192">
        <v>153000</v>
      </c>
      <c r="E18" s="199">
        <v>153000</v>
      </c>
      <c r="F18" s="199">
        <v>0</v>
      </c>
      <c r="G18" s="199">
        <v>15300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</row>
    <row r="19" spans="1:12" s="6" customFormat="1" ht="12.75">
      <c r="A19" s="123" t="s">
        <v>231</v>
      </c>
      <c r="B19" s="123"/>
      <c r="C19" s="124" t="s">
        <v>232</v>
      </c>
      <c r="D19" s="191">
        <f>H19+I19+J19+K19+L19+E19</f>
        <v>298800</v>
      </c>
      <c r="E19" s="191">
        <f>G19+F19</f>
        <v>298800</v>
      </c>
      <c r="F19" s="191">
        <f aca="true" t="shared" si="0" ref="F19:L19">F20</f>
        <v>0</v>
      </c>
      <c r="G19" s="191">
        <f t="shared" si="0"/>
        <v>298800</v>
      </c>
      <c r="H19" s="191">
        <f t="shared" si="0"/>
        <v>0</v>
      </c>
      <c r="I19" s="191">
        <f t="shared" si="0"/>
        <v>0</v>
      </c>
      <c r="J19" s="191">
        <f t="shared" si="0"/>
        <v>0</v>
      </c>
      <c r="K19" s="191">
        <f t="shared" si="0"/>
        <v>0</v>
      </c>
      <c r="L19" s="191">
        <f t="shared" si="0"/>
        <v>0</v>
      </c>
    </row>
    <row r="20" spans="1:12" s="6" customFormat="1" ht="14.25" customHeight="1">
      <c r="A20" s="118"/>
      <c r="B20" s="118" t="s">
        <v>303</v>
      </c>
      <c r="C20" s="125" t="s">
        <v>314</v>
      </c>
      <c r="D20" s="192">
        <v>298800</v>
      </c>
      <c r="E20" s="199">
        <v>298800</v>
      </c>
      <c r="F20" s="199">
        <v>0</v>
      </c>
      <c r="G20" s="199">
        <v>298800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</row>
    <row r="21" spans="1:12" s="6" customFormat="1" ht="12.75">
      <c r="A21" s="123" t="s">
        <v>304</v>
      </c>
      <c r="B21" s="123"/>
      <c r="C21" s="124" t="s">
        <v>305</v>
      </c>
      <c r="D21" s="191">
        <f>D23+D24</f>
        <v>147500</v>
      </c>
      <c r="E21" s="191">
        <f>E23+E24</f>
        <v>147500</v>
      </c>
      <c r="F21" s="191">
        <f>F23+F24</f>
        <v>35000</v>
      </c>
      <c r="G21" s="191">
        <f>G23</f>
        <v>112500</v>
      </c>
      <c r="H21" s="191">
        <f>H22+H24+H25</f>
        <v>0</v>
      </c>
      <c r="I21" s="191">
        <f>I22+I24+I25</f>
        <v>0</v>
      </c>
      <c r="J21" s="191">
        <f>J22+J24+J25</f>
        <v>0</v>
      </c>
      <c r="K21" s="191">
        <f>K22+K24+K25</f>
        <v>0</v>
      </c>
      <c r="L21" s="191">
        <f>L22+L24+L25</f>
        <v>0</v>
      </c>
    </row>
    <row r="22" spans="1:12" s="6" customFormat="1" ht="12.75" hidden="1">
      <c r="A22" s="126"/>
      <c r="B22" s="126" t="s">
        <v>419</v>
      </c>
      <c r="C22" s="275" t="s">
        <v>422</v>
      </c>
      <c r="D22" s="192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</row>
    <row r="23" spans="1:12" s="6" customFormat="1" ht="12.75">
      <c r="A23" s="126"/>
      <c r="B23" s="126" t="s">
        <v>537</v>
      </c>
      <c r="C23" s="275" t="s">
        <v>541</v>
      </c>
      <c r="D23" s="192">
        <v>127500</v>
      </c>
      <c r="E23" s="199">
        <v>127500</v>
      </c>
      <c r="F23" s="199">
        <v>15000</v>
      </c>
      <c r="G23" s="199">
        <v>112500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</row>
    <row r="24" spans="1:12" s="6" customFormat="1" ht="12.75">
      <c r="A24" s="188"/>
      <c r="B24" s="188" t="s">
        <v>306</v>
      </c>
      <c r="C24" s="189" t="s">
        <v>307</v>
      </c>
      <c r="D24" s="192">
        <v>20000</v>
      </c>
      <c r="E24" s="199">
        <v>20000</v>
      </c>
      <c r="F24" s="199">
        <v>20000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</row>
    <row r="25" spans="1:12" s="6" customFormat="1" ht="12.75" hidden="1">
      <c r="A25" s="188"/>
      <c r="B25" s="319" t="s">
        <v>419</v>
      </c>
      <c r="C25" s="320" t="s">
        <v>422</v>
      </c>
      <c r="D25" s="192">
        <f>H25+I25+J25+K25+L25+E25</f>
        <v>0</v>
      </c>
      <c r="E25" s="199">
        <f>F25+G25</f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</row>
    <row r="26" spans="1:12" s="6" customFormat="1" ht="12.75">
      <c r="A26" s="123" t="s">
        <v>234</v>
      </c>
      <c r="B26" s="123"/>
      <c r="C26" s="124" t="s">
        <v>235</v>
      </c>
      <c r="D26" s="191">
        <f>H26+I26+J26+K26+L26+E26</f>
        <v>4975682</v>
      </c>
      <c r="E26" s="191">
        <f>G26+F26</f>
        <v>4662859</v>
      </c>
      <c r="F26" s="191">
        <f aca="true" t="shared" si="1" ref="F26:L26">F27+F28+F29+F30+F32+F31</f>
        <v>3700406</v>
      </c>
      <c r="G26" s="191">
        <f t="shared" si="1"/>
        <v>962453</v>
      </c>
      <c r="H26" s="191">
        <f t="shared" si="1"/>
        <v>134755</v>
      </c>
      <c r="I26" s="191">
        <f t="shared" si="1"/>
        <v>178068</v>
      </c>
      <c r="J26" s="191">
        <f t="shared" si="1"/>
        <v>0</v>
      </c>
      <c r="K26" s="191">
        <f t="shared" si="1"/>
        <v>0</v>
      </c>
      <c r="L26" s="191">
        <f t="shared" si="1"/>
        <v>0</v>
      </c>
    </row>
    <row r="27" spans="1:12" s="6" customFormat="1" ht="12.75">
      <c r="A27" s="118"/>
      <c r="B27" s="118" t="s">
        <v>308</v>
      </c>
      <c r="C27" s="119" t="s">
        <v>261</v>
      </c>
      <c r="D27" s="192">
        <v>91648</v>
      </c>
      <c r="E27" s="199">
        <v>91648</v>
      </c>
      <c r="F27" s="199">
        <v>91648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</row>
    <row r="28" spans="1:12" s="6" customFormat="1" ht="12.75">
      <c r="A28" s="118"/>
      <c r="B28" s="118" t="s">
        <v>309</v>
      </c>
      <c r="C28" s="119" t="s">
        <v>310</v>
      </c>
      <c r="D28" s="192">
        <v>164025</v>
      </c>
      <c r="E28" s="199">
        <v>37257</v>
      </c>
      <c r="F28" s="199">
        <v>0</v>
      </c>
      <c r="G28" s="199">
        <v>37257</v>
      </c>
      <c r="H28" s="199">
        <v>0</v>
      </c>
      <c r="I28" s="199">
        <v>126768</v>
      </c>
      <c r="J28" s="199">
        <v>0</v>
      </c>
      <c r="K28" s="199">
        <v>0</v>
      </c>
      <c r="L28" s="199">
        <v>0</v>
      </c>
    </row>
    <row r="29" spans="1:12" s="6" customFormat="1" ht="12.75">
      <c r="A29" s="118"/>
      <c r="B29" s="118" t="s">
        <v>277</v>
      </c>
      <c r="C29" s="119" t="s">
        <v>283</v>
      </c>
      <c r="D29" s="192">
        <v>3937702</v>
      </c>
      <c r="E29" s="199">
        <v>3923702</v>
      </c>
      <c r="F29" s="199">
        <v>3169180</v>
      </c>
      <c r="G29" s="199">
        <v>754522</v>
      </c>
      <c r="H29" s="199">
        <v>0</v>
      </c>
      <c r="I29" s="199">
        <v>14000</v>
      </c>
      <c r="J29" s="199">
        <v>0</v>
      </c>
      <c r="K29" s="199">
        <v>0</v>
      </c>
      <c r="L29" s="199">
        <v>0</v>
      </c>
    </row>
    <row r="30" spans="1:12" s="6" customFormat="1" ht="25.5">
      <c r="A30" s="118"/>
      <c r="B30" s="179" t="s">
        <v>311</v>
      </c>
      <c r="C30" s="125" t="s">
        <v>370</v>
      </c>
      <c r="D30" s="328">
        <v>89703</v>
      </c>
      <c r="E30" s="350">
        <v>89703</v>
      </c>
      <c r="F30" s="350">
        <v>2780</v>
      </c>
      <c r="G30" s="350">
        <v>86923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</row>
    <row r="31" spans="1:12" s="6" customFormat="1" ht="25.5">
      <c r="A31" s="118"/>
      <c r="B31" s="179" t="s">
        <v>521</v>
      </c>
      <c r="C31" s="125" t="s">
        <v>522</v>
      </c>
      <c r="D31" s="328">
        <v>394149</v>
      </c>
      <c r="E31" s="350">
        <v>391849</v>
      </c>
      <c r="F31" s="350">
        <v>316798</v>
      </c>
      <c r="G31" s="350">
        <v>75051</v>
      </c>
      <c r="H31" s="350">
        <v>0</v>
      </c>
      <c r="I31" s="350">
        <v>2300</v>
      </c>
      <c r="J31" s="350">
        <v>0</v>
      </c>
      <c r="K31" s="350">
        <v>0</v>
      </c>
      <c r="L31" s="350">
        <v>0</v>
      </c>
    </row>
    <row r="32" spans="1:12" s="6" customFormat="1" ht="12.75">
      <c r="A32" s="118"/>
      <c r="B32" s="118" t="s">
        <v>278</v>
      </c>
      <c r="C32" s="119" t="s">
        <v>284</v>
      </c>
      <c r="D32" s="192">
        <f>H32+I32+J32+K32+L32+E32</f>
        <v>298455</v>
      </c>
      <c r="E32" s="199">
        <f>F32+G32</f>
        <v>128700</v>
      </c>
      <c r="F32" s="199">
        <v>120000</v>
      </c>
      <c r="G32" s="199">
        <v>8700</v>
      </c>
      <c r="H32" s="199">
        <v>134755</v>
      </c>
      <c r="I32" s="199">
        <v>35000</v>
      </c>
      <c r="J32" s="199">
        <v>0</v>
      </c>
      <c r="K32" s="199">
        <v>0</v>
      </c>
      <c r="L32" s="199">
        <v>0</v>
      </c>
    </row>
    <row r="33" spans="1:12" s="6" customFormat="1" ht="40.5" customHeight="1">
      <c r="A33" s="351" t="s">
        <v>238</v>
      </c>
      <c r="B33" s="351"/>
      <c r="C33" s="112" t="s">
        <v>313</v>
      </c>
      <c r="D33" s="150">
        <f>H33+I33+J33+K33+L33+E33</f>
        <v>1346</v>
      </c>
      <c r="E33" s="150">
        <f>G33+F33</f>
        <v>1346</v>
      </c>
      <c r="F33" s="150">
        <f aca="true" t="shared" si="2" ref="F33:L35">F34</f>
        <v>0</v>
      </c>
      <c r="G33" s="150">
        <f>G34</f>
        <v>1346</v>
      </c>
      <c r="H33" s="150">
        <f t="shared" si="2"/>
        <v>0</v>
      </c>
      <c r="I33" s="150">
        <f t="shared" si="2"/>
        <v>0</v>
      </c>
      <c r="J33" s="150">
        <f t="shared" si="2"/>
        <v>0</v>
      </c>
      <c r="K33" s="150">
        <f t="shared" si="2"/>
        <v>0</v>
      </c>
      <c r="L33" s="150">
        <f t="shared" si="2"/>
        <v>0</v>
      </c>
    </row>
    <row r="34" spans="1:12" s="6" customFormat="1" ht="24.75" customHeight="1">
      <c r="A34" s="126"/>
      <c r="B34" s="349" t="s">
        <v>315</v>
      </c>
      <c r="C34" s="113" t="s">
        <v>508</v>
      </c>
      <c r="D34" s="328">
        <f>H34+I34+J34+K34+L34+E34</f>
        <v>1346</v>
      </c>
      <c r="E34" s="350">
        <v>1346</v>
      </c>
      <c r="F34" s="350">
        <v>0</v>
      </c>
      <c r="G34" s="350">
        <v>1346</v>
      </c>
      <c r="H34" s="350">
        <v>0</v>
      </c>
      <c r="I34" s="350">
        <v>0</v>
      </c>
      <c r="J34" s="350">
        <v>0</v>
      </c>
      <c r="K34" s="350">
        <v>0</v>
      </c>
      <c r="L34" s="350">
        <v>0</v>
      </c>
    </row>
    <row r="35" spans="1:12" s="6" customFormat="1" ht="16.5" customHeight="1" hidden="1">
      <c r="A35" s="123" t="s">
        <v>458</v>
      </c>
      <c r="B35" s="123"/>
      <c r="C35" s="112" t="s">
        <v>457</v>
      </c>
      <c r="D35" s="191">
        <f>H35+I35+J35+K35+L35+E35</f>
        <v>0</v>
      </c>
      <c r="E35" s="191">
        <f>G35+F35</f>
        <v>0</v>
      </c>
      <c r="F35" s="191">
        <f t="shared" si="2"/>
        <v>0</v>
      </c>
      <c r="G35" s="191">
        <f t="shared" si="2"/>
        <v>0</v>
      </c>
      <c r="H35" s="191">
        <f t="shared" si="2"/>
        <v>0</v>
      </c>
      <c r="I35" s="191">
        <f t="shared" si="2"/>
        <v>0</v>
      </c>
      <c r="J35" s="191">
        <f t="shared" si="2"/>
        <v>0</v>
      </c>
      <c r="K35" s="191">
        <f t="shared" si="2"/>
        <v>0</v>
      </c>
      <c r="L35" s="191">
        <f t="shared" si="2"/>
        <v>0</v>
      </c>
    </row>
    <row r="36" spans="1:12" s="6" customFormat="1" ht="15" customHeight="1" hidden="1">
      <c r="A36" s="126"/>
      <c r="B36" s="126" t="s">
        <v>459</v>
      </c>
      <c r="C36" s="113" t="s">
        <v>456</v>
      </c>
      <c r="D36" s="192">
        <f>H36+I36+J36+K36+L36+E36</f>
        <v>0</v>
      </c>
      <c r="E36" s="199">
        <f>F36+G36</f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</row>
    <row r="37" spans="1:12" s="6" customFormat="1" ht="15" customHeight="1">
      <c r="A37" s="123" t="s">
        <v>458</v>
      </c>
      <c r="B37" s="123"/>
      <c r="C37" s="112" t="s">
        <v>457</v>
      </c>
      <c r="D37" s="191">
        <v>3000</v>
      </c>
      <c r="E37" s="352">
        <v>0</v>
      </c>
      <c r="F37" s="352">
        <v>0</v>
      </c>
      <c r="G37" s="352">
        <v>0</v>
      </c>
      <c r="H37" s="352">
        <v>0</v>
      </c>
      <c r="I37" s="352">
        <v>3000</v>
      </c>
      <c r="J37" s="352">
        <v>0</v>
      </c>
      <c r="K37" s="352">
        <v>0</v>
      </c>
      <c r="L37" s="352">
        <v>0</v>
      </c>
    </row>
    <row r="38" spans="1:12" s="6" customFormat="1" ht="40.5" customHeight="1">
      <c r="A38" s="126"/>
      <c r="B38" s="349" t="s">
        <v>539</v>
      </c>
      <c r="C38" s="113" t="s">
        <v>542</v>
      </c>
      <c r="D38" s="328">
        <v>3000</v>
      </c>
      <c r="E38" s="350">
        <v>0</v>
      </c>
      <c r="F38" s="350">
        <v>0</v>
      </c>
      <c r="G38" s="350">
        <v>0</v>
      </c>
      <c r="H38" s="350">
        <v>0</v>
      </c>
      <c r="I38" s="350">
        <v>3000</v>
      </c>
      <c r="J38" s="350">
        <v>0</v>
      </c>
      <c r="K38" s="350">
        <v>0</v>
      </c>
      <c r="L38" s="350">
        <v>0</v>
      </c>
    </row>
    <row r="39" spans="1:12" s="6" customFormat="1" ht="27" customHeight="1">
      <c r="A39" s="351" t="s">
        <v>240</v>
      </c>
      <c r="B39" s="351"/>
      <c r="C39" s="112" t="s">
        <v>316</v>
      </c>
      <c r="D39" s="150">
        <f>E39+I39</f>
        <v>335903</v>
      </c>
      <c r="E39" s="150">
        <f>F39+G39</f>
        <v>295903</v>
      </c>
      <c r="F39" s="150">
        <f>F40</f>
        <v>110853</v>
      </c>
      <c r="G39" s="150">
        <f>G40+G42</f>
        <v>185050</v>
      </c>
      <c r="H39" s="150">
        <f>H40+H41+H42</f>
        <v>0</v>
      </c>
      <c r="I39" s="150">
        <f>I40+I41+I42</f>
        <v>40000</v>
      </c>
      <c r="J39" s="150">
        <f>J40+J41+J42</f>
        <v>0</v>
      </c>
      <c r="K39" s="150">
        <f>K40+K41+K42</f>
        <v>0</v>
      </c>
      <c r="L39" s="150">
        <f>L40+L41+L42</f>
        <v>0</v>
      </c>
    </row>
    <row r="40" spans="1:12" s="6" customFormat="1" ht="14.25" customHeight="1">
      <c r="A40" s="126"/>
      <c r="B40" s="126" t="s">
        <v>317</v>
      </c>
      <c r="C40" s="113" t="s">
        <v>318</v>
      </c>
      <c r="D40" s="192">
        <f>E40+H40+I40</f>
        <v>332903</v>
      </c>
      <c r="E40" s="199">
        <v>292903</v>
      </c>
      <c r="F40" s="199">
        <v>110853</v>
      </c>
      <c r="G40" s="199">
        <v>182050</v>
      </c>
      <c r="H40" s="199">
        <v>0</v>
      </c>
      <c r="I40" s="199">
        <v>40000</v>
      </c>
      <c r="J40" s="199">
        <v>0</v>
      </c>
      <c r="K40" s="199">
        <v>0</v>
      </c>
      <c r="L40" s="199">
        <v>0</v>
      </c>
    </row>
    <row r="41" spans="1:12" s="6" customFormat="1" ht="15.75" customHeight="1" hidden="1">
      <c r="A41" s="126"/>
      <c r="B41" s="126" t="s">
        <v>319</v>
      </c>
      <c r="C41" s="113" t="s">
        <v>263</v>
      </c>
      <c r="D41" s="192">
        <f>H41+I41+J41+K41+L41+E41</f>
        <v>0</v>
      </c>
      <c r="E41" s="199">
        <f>F41+G41</f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</row>
    <row r="42" spans="1:12" s="6" customFormat="1" ht="15.75" customHeight="1">
      <c r="A42" s="126"/>
      <c r="B42" s="126" t="s">
        <v>396</v>
      </c>
      <c r="C42" s="113" t="s">
        <v>284</v>
      </c>
      <c r="D42" s="192">
        <v>3000</v>
      </c>
      <c r="E42" s="199">
        <v>3000</v>
      </c>
      <c r="F42" s="199">
        <v>0</v>
      </c>
      <c r="G42" s="199">
        <v>3000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</row>
    <row r="43" spans="1:12" s="6" customFormat="1" ht="15" customHeight="1">
      <c r="A43" s="123" t="s">
        <v>320</v>
      </c>
      <c r="B43" s="123"/>
      <c r="C43" s="112" t="s">
        <v>321</v>
      </c>
      <c r="D43" s="191">
        <f>D44</f>
        <v>85357</v>
      </c>
      <c r="E43" s="191">
        <v>0</v>
      </c>
      <c r="F43" s="191">
        <f aca="true" t="shared" si="3" ref="F43:K43">F44</f>
        <v>0</v>
      </c>
      <c r="G43" s="191">
        <f t="shared" si="3"/>
        <v>0</v>
      </c>
      <c r="H43" s="191">
        <f t="shared" si="3"/>
        <v>0</v>
      </c>
      <c r="I43" s="191">
        <f t="shared" si="3"/>
        <v>0</v>
      </c>
      <c r="J43" s="191">
        <f t="shared" si="3"/>
        <v>0</v>
      </c>
      <c r="K43" s="191">
        <f t="shared" si="3"/>
        <v>0</v>
      </c>
      <c r="L43" s="191">
        <f>L44</f>
        <v>85357</v>
      </c>
    </row>
    <row r="44" spans="1:12" s="6" customFormat="1" ht="39" customHeight="1">
      <c r="A44" s="126"/>
      <c r="B44" s="349" t="s">
        <v>322</v>
      </c>
      <c r="C44" s="113" t="s">
        <v>323</v>
      </c>
      <c r="D44" s="328">
        <v>85357</v>
      </c>
      <c r="E44" s="350">
        <f>F44+G44</f>
        <v>0</v>
      </c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350">
        <v>0</v>
      </c>
      <c r="L44" s="350">
        <v>85357</v>
      </c>
    </row>
    <row r="45" spans="1:12" s="6" customFormat="1" ht="12.75">
      <c r="A45" s="123" t="s">
        <v>247</v>
      </c>
      <c r="B45" s="123"/>
      <c r="C45" s="112" t="s">
        <v>248</v>
      </c>
      <c r="D45" s="191">
        <f>D46+D47</f>
        <v>196000</v>
      </c>
      <c r="E45" s="191">
        <f>E46+E47</f>
        <v>196000</v>
      </c>
      <c r="F45" s="191">
        <f aca="true" t="shared" si="4" ref="F45:L45">F46+F47+F48</f>
        <v>0</v>
      </c>
      <c r="G45" s="191">
        <f>G46+G47</f>
        <v>196000</v>
      </c>
      <c r="H45" s="191">
        <f t="shared" si="4"/>
        <v>0</v>
      </c>
      <c r="I45" s="191">
        <f t="shared" si="4"/>
        <v>0</v>
      </c>
      <c r="J45" s="191">
        <f t="shared" si="4"/>
        <v>0</v>
      </c>
      <c r="K45" s="191">
        <f t="shared" si="4"/>
        <v>0</v>
      </c>
      <c r="L45" s="191">
        <f t="shared" si="4"/>
        <v>0</v>
      </c>
    </row>
    <row r="46" spans="1:12" s="6" customFormat="1" ht="12.75">
      <c r="A46" s="126"/>
      <c r="B46" s="126" t="s">
        <v>324</v>
      </c>
      <c r="C46" s="113" t="s">
        <v>325</v>
      </c>
      <c r="D46" s="192">
        <v>11000</v>
      </c>
      <c r="E46" s="199">
        <v>11000</v>
      </c>
      <c r="F46" s="199">
        <v>0</v>
      </c>
      <c r="G46" s="199">
        <v>11000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</row>
    <row r="47" spans="1:12" s="6" customFormat="1" ht="12.75">
      <c r="A47" s="118"/>
      <c r="B47" s="118" t="s">
        <v>326</v>
      </c>
      <c r="C47" s="119" t="s">
        <v>327</v>
      </c>
      <c r="D47" s="192">
        <v>185000</v>
      </c>
      <c r="E47" s="199">
        <v>185000</v>
      </c>
      <c r="F47" s="199">
        <v>0</v>
      </c>
      <c r="G47" s="199">
        <v>185000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</row>
    <row r="48" spans="1:12" s="6" customFormat="1" ht="25.5" hidden="1">
      <c r="A48" s="118"/>
      <c r="B48" s="118" t="s">
        <v>464</v>
      </c>
      <c r="C48" s="125" t="s">
        <v>467</v>
      </c>
      <c r="D48" s="192">
        <f>H48+I48+J48+K48+L48+E48</f>
        <v>0</v>
      </c>
      <c r="E48" s="199">
        <f>F48+G48</f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</row>
    <row r="49" spans="1:12" s="6" customFormat="1" ht="12.75">
      <c r="A49" s="123" t="s">
        <v>250</v>
      </c>
      <c r="B49" s="123"/>
      <c r="C49" s="124" t="s">
        <v>251</v>
      </c>
      <c r="D49" s="191">
        <f>H49+I49+J49+K49+L49+E49</f>
        <v>15510706</v>
      </c>
      <c r="E49" s="191">
        <f>G49+F49</f>
        <v>14259588</v>
      </c>
      <c r="F49" s="191">
        <f aca="true" t="shared" si="5" ref="F49:L49">F50+F51+F52+F53+F54+F55+F56+F57+F60+F58+F59</f>
        <v>11486368</v>
      </c>
      <c r="G49" s="191">
        <f t="shared" si="5"/>
        <v>2773220</v>
      </c>
      <c r="H49" s="191">
        <f t="shared" si="5"/>
        <v>746785</v>
      </c>
      <c r="I49" s="191">
        <f t="shared" si="5"/>
        <v>504333</v>
      </c>
      <c r="J49" s="191">
        <f t="shared" si="5"/>
        <v>0</v>
      </c>
      <c r="K49" s="191">
        <f t="shared" si="5"/>
        <v>0</v>
      </c>
      <c r="L49" s="191">
        <f t="shared" si="5"/>
        <v>0</v>
      </c>
    </row>
    <row r="50" spans="1:12" s="6" customFormat="1" ht="12.75">
      <c r="A50" s="118"/>
      <c r="B50" s="118" t="s">
        <v>328</v>
      </c>
      <c r="C50" s="119" t="s">
        <v>329</v>
      </c>
      <c r="D50" s="192">
        <f>E50+I50</f>
        <v>9866450</v>
      </c>
      <c r="E50" s="199">
        <v>9530890</v>
      </c>
      <c r="F50" s="199">
        <v>7969168</v>
      </c>
      <c r="G50" s="199">
        <v>1561722</v>
      </c>
      <c r="H50" s="199">
        <v>0</v>
      </c>
      <c r="I50" s="199">
        <v>335560</v>
      </c>
      <c r="J50" s="199">
        <v>0</v>
      </c>
      <c r="K50" s="199">
        <v>0</v>
      </c>
      <c r="L50" s="199">
        <v>0</v>
      </c>
    </row>
    <row r="51" spans="1:12" s="6" customFormat="1" ht="25.5">
      <c r="A51" s="118"/>
      <c r="B51" s="179" t="s">
        <v>330</v>
      </c>
      <c r="C51" s="125" t="s">
        <v>331</v>
      </c>
      <c r="D51" s="328">
        <f>E51+H51+I51</f>
        <v>2252045</v>
      </c>
      <c r="E51" s="350">
        <v>2160045</v>
      </c>
      <c r="F51" s="350">
        <v>1752945</v>
      </c>
      <c r="G51" s="350">
        <v>407100</v>
      </c>
      <c r="H51" s="350">
        <v>0</v>
      </c>
      <c r="I51" s="350">
        <v>92000</v>
      </c>
      <c r="J51" s="350">
        <v>0</v>
      </c>
      <c r="K51" s="350">
        <v>0</v>
      </c>
      <c r="L51" s="350">
        <v>0</v>
      </c>
    </row>
    <row r="52" spans="1:12" s="6" customFormat="1" ht="12.75">
      <c r="A52" s="118"/>
      <c r="B52" s="118" t="s">
        <v>279</v>
      </c>
      <c r="C52" s="119" t="s">
        <v>281</v>
      </c>
      <c r="D52" s="192">
        <f>E52+H52+I52</f>
        <v>1186100</v>
      </c>
      <c r="E52" s="199">
        <v>552565</v>
      </c>
      <c r="F52" s="199">
        <v>339385</v>
      </c>
      <c r="G52" s="199">
        <v>213180</v>
      </c>
      <c r="H52" s="199">
        <v>621035</v>
      </c>
      <c r="I52" s="199">
        <v>12500</v>
      </c>
      <c r="J52" s="199">
        <v>0</v>
      </c>
      <c r="K52" s="199">
        <v>0</v>
      </c>
      <c r="L52" s="199">
        <v>0</v>
      </c>
    </row>
    <row r="53" spans="1:12" s="6" customFormat="1" ht="12.75">
      <c r="A53" s="118"/>
      <c r="B53" s="118" t="s">
        <v>332</v>
      </c>
      <c r="C53" s="119" t="s">
        <v>333</v>
      </c>
      <c r="D53" s="192">
        <v>330928</v>
      </c>
      <c r="E53" s="199">
        <v>330928</v>
      </c>
      <c r="F53" s="199">
        <v>79377</v>
      </c>
      <c r="G53" s="199">
        <v>251551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</row>
    <row r="54" spans="1:12" s="6" customFormat="1" ht="27.75" customHeight="1" hidden="1">
      <c r="A54" s="118"/>
      <c r="B54" s="118" t="s">
        <v>334</v>
      </c>
      <c r="C54" s="125" t="s">
        <v>442</v>
      </c>
      <c r="D54" s="192">
        <f>H54+I54+J54+K54+L54+E54</f>
        <v>0</v>
      </c>
      <c r="E54" s="199">
        <f>F54+G54</f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</row>
    <row r="55" spans="1:12" s="6" customFormat="1" ht="12.75">
      <c r="A55" s="118"/>
      <c r="B55" s="118" t="s">
        <v>335</v>
      </c>
      <c r="C55" s="119" t="s">
        <v>339</v>
      </c>
      <c r="D55" s="192">
        <v>4100</v>
      </c>
      <c r="E55" s="199">
        <v>4100</v>
      </c>
      <c r="F55" s="199">
        <v>4000</v>
      </c>
      <c r="G55" s="199">
        <v>100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</row>
    <row r="56" spans="1:12" s="6" customFormat="1" ht="12.75" customHeight="1">
      <c r="A56" s="118"/>
      <c r="B56" s="118" t="s">
        <v>336</v>
      </c>
      <c r="C56" s="125" t="s">
        <v>337</v>
      </c>
      <c r="D56" s="192">
        <f>E56+H56+I56</f>
        <v>50696</v>
      </c>
      <c r="E56" s="199">
        <v>50696</v>
      </c>
      <c r="F56" s="199">
        <v>0</v>
      </c>
      <c r="G56" s="199">
        <v>50696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</row>
    <row r="57" spans="1:12" s="6" customFormat="1" ht="12.75">
      <c r="A57" s="118"/>
      <c r="B57" s="118" t="s">
        <v>280</v>
      </c>
      <c r="C57" s="119" t="s">
        <v>399</v>
      </c>
      <c r="D57" s="192">
        <f>E57+H57+I57</f>
        <v>397316</v>
      </c>
      <c r="E57" s="199">
        <v>395516</v>
      </c>
      <c r="F57" s="199">
        <v>231268</v>
      </c>
      <c r="G57" s="199">
        <v>164248</v>
      </c>
      <c r="H57" s="199">
        <v>0</v>
      </c>
      <c r="I57" s="199">
        <v>1800</v>
      </c>
      <c r="J57" s="199">
        <v>0</v>
      </c>
      <c r="K57" s="199">
        <v>0</v>
      </c>
      <c r="L57" s="199">
        <v>0</v>
      </c>
    </row>
    <row r="58" spans="1:12" s="6" customFormat="1" ht="89.25">
      <c r="A58" s="118"/>
      <c r="B58" s="179" t="s">
        <v>484</v>
      </c>
      <c r="C58" s="125" t="s">
        <v>488</v>
      </c>
      <c r="D58" s="328">
        <f>E58+H58+I58</f>
        <v>396519</v>
      </c>
      <c r="E58" s="350">
        <v>259769</v>
      </c>
      <c r="F58" s="350">
        <v>240649</v>
      </c>
      <c r="G58" s="350">
        <v>19120</v>
      </c>
      <c r="H58" s="350">
        <v>122050</v>
      </c>
      <c r="I58" s="350">
        <v>14700</v>
      </c>
      <c r="J58" s="350">
        <v>0</v>
      </c>
      <c r="K58" s="350">
        <v>0</v>
      </c>
      <c r="L58" s="350">
        <v>0</v>
      </c>
    </row>
    <row r="59" spans="1:12" s="6" customFormat="1" ht="51">
      <c r="A59" s="118"/>
      <c r="B59" s="179" t="s">
        <v>485</v>
      </c>
      <c r="C59" s="125" t="s">
        <v>530</v>
      </c>
      <c r="D59" s="328">
        <f>E59+H59+I59</f>
        <v>951462</v>
      </c>
      <c r="E59" s="350">
        <f>F59+G59</f>
        <v>903689</v>
      </c>
      <c r="F59" s="350">
        <v>869576</v>
      </c>
      <c r="G59" s="350">
        <v>34113</v>
      </c>
      <c r="H59" s="350">
        <v>0</v>
      </c>
      <c r="I59" s="350">
        <v>47773</v>
      </c>
      <c r="J59" s="350">
        <v>0</v>
      </c>
      <c r="K59" s="350">
        <v>0</v>
      </c>
      <c r="L59" s="350">
        <v>0</v>
      </c>
    </row>
    <row r="60" spans="1:12" s="6" customFormat="1" ht="12.75">
      <c r="A60" s="118"/>
      <c r="B60" s="118" t="s">
        <v>338</v>
      </c>
      <c r="C60" s="119" t="s">
        <v>284</v>
      </c>
      <c r="D60" s="192">
        <f>E60+H60+I60</f>
        <v>75090</v>
      </c>
      <c r="E60" s="199">
        <f>F60+G60</f>
        <v>71390</v>
      </c>
      <c r="F60" s="199">
        <v>0</v>
      </c>
      <c r="G60" s="199">
        <v>71390</v>
      </c>
      <c r="H60" s="199">
        <v>3700</v>
      </c>
      <c r="I60" s="199">
        <v>0</v>
      </c>
      <c r="J60" s="199">
        <v>0</v>
      </c>
      <c r="K60" s="199">
        <v>0</v>
      </c>
      <c r="L60" s="199">
        <v>0</v>
      </c>
    </row>
    <row r="61" spans="1:12" s="6" customFormat="1" ht="12.75">
      <c r="A61" s="123" t="s">
        <v>342</v>
      </c>
      <c r="B61" s="123"/>
      <c r="C61" s="124" t="s">
        <v>255</v>
      </c>
      <c r="D61" s="191">
        <f>H61+I61+J61+K61+L61+E61</f>
        <v>100000</v>
      </c>
      <c r="E61" s="191">
        <f>G61+F61</f>
        <v>100000</v>
      </c>
      <c r="F61" s="191">
        <f>F63</f>
        <v>25470</v>
      </c>
      <c r="G61" s="191">
        <f>G62+G63</f>
        <v>74530</v>
      </c>
      <c r="H61" s="191">
        <f>H62+H63+H64</f>
        <v>0</v>
      </c>
      <c r="I61" s="191">
        <f>I62+I63+I64</f>
        <v>0</v>
      </c>
      <c r="J61" s="191">
        <f>J62+J63+J64</f>
        <v>0</v>
      </c>
      <c r="K61" s="191">
        <f>K62+K63+K64</f>
        <v>0</v>
      </c>
      <c r="L61" s="191">
        <f>L62+L63+L64</f>
        <v>0</v>
      </c>
    </row>
    <row r="62" spans="1:12" s="6" customFormat="1" ht="12.75">
      <c r="A62" s="118"/>
      <c r="B62" s="118" t="s">
        <v>343</v>
      </c>
      <c r="C62" s="119" t="s">
        <v>443</v>
      </c>
      <c r="D62" s="192">
        <v>4000</v>
      </c>
      <c r="E62" s="199">
        <v>4000</v>
      </c>
      <c r="F62" s="199">
        <v>0</v>
      </c>
      <c r="G62" s="199">
        <v>4000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</row>
    <row r="63" spans="1:12" s="6" customFormat="1" ht="12.75">
      <c r="A63" s="118"/>
      <c r="B63" s="118" t="s">
        <v>344</v>
      </c>
      <c r="C63" s="119" t="s">
        <v>257</v>
      </c>
      <c r="D63" s="192">
        <v>96000</v>
      </c>
      <c r="E63" s="199">
        <v>96000</v>
      </c>
      <c r="F63" s="199">
        <v>25470</v>
      </c>
      <c r="G63" s="199">
        <v>70530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</row>
    <row r="64" spans="1:12" s="6" customFormat="1" ht="12.75" hidden="1">
      <c r="A64" s="118"/>
      <c r="B64" s="118" t="s">
        <v>345</v>
      </c>
      <c r="C64" s="119" t="s">
        <v>284</v>
      </c>
      <c r="D64" s="186">
        <f>E64+H64+I64+J64+K64+L64</f>
        <v>0</v>
      </c>
      <c r="E64" s="199">
        <f>F64+G64</f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</row>
    <row r="65" spans="1:12" s="6" customFormat="1" ht="12.75">
      <c r="A65" s="123" t="s">
        <v>252</v>
      </c>
      <c r="B65" s="123"/>
      <c r="C65" s="124" t="s">
        <v>253</v>
      </c>
      <c r="D65" s="191">
        <f>H65+I65+J65+K65+L65+E65</f>
        <v>1264264</v>
      </c>
      <c r="E65" s="191">
        <f>G65+F65</f>
        <v>573660</v>
      </c>
      <c r="F65" s="191">
        <f>F66+F67+F69+F70+F71+F72+F73+F74+F77+F68+F76+F75</f>
        <v>474394</v>
      </c>
      <c r="G65" s="191">
        <f aca="true" t="shared" si="6" ref="G65:L65">G66+G67+G69+G70+G71+G72+G73+G74+G77+G68+G76</f>
        <v>99266</v>
      </c>
      <c r="H65" s="191">
        <f t="shared" si="6"/>
        <v>0</v>
      </c>
      <c r="I65" s="191">
        <f>I71+I72+I73+I74+I76+I75+I77</f>
        <v>690604</v>
      </c>
      <c r="J65" s="191">
        <f t="shared" si="6"/>
        <v>0</v>
      </c>
      <c r="K65" s="191">
        <f t="shared" si="6"/>
        <v>0</v>
      </c>
      <c r="L65" s="191">
        <f t="shared" si="6"/>
        <v>0</v>
      </c>
    </row>
    <row r="66" spans="1:12" s="6" customFormat="1" ht="12.75" hidden="1">
      <c r="A66" s="126"/>
      <c r="B66" s="126" t="s">
        <v>434</v>
      </c>
      <c r="C66" s="275" t="s">
        <v>435</v>
      </c>
      <c r="D66" s="192">
        <f>H66+I66+J66+K66+L66+E66</f>
        <v>0</v>
      </c>
      <c r="E66" s="199">
        <f>F66+G66</f>
        <v>0</v>
      </c>
      <c r="F66" s="199">
        <v>0</v>
      </c>
      <c r="G66" s="199">
        <v>0</v>
      </c>
      <c r="H66" s="199"/>
      <c r="I66" s="199">
        <v>0</v>
      </c>
      <c r="J66" s="199"/>
      <c r="K66" s="199"/>
      <c r="L66" s="199"/>
    </row>
    <row r="67" spans="1:12" s="6" customFormat="1" ht="25.5">
      <c r="A67" s="118"/>
      <c r="B67" s="179" t="s">
        <v>417</v>
      </c>
      <c r="C67" s="125" t="s">
        <v>418</v>
      </c>
      <c r="D67" s="328">
        <f>E67+H67+I67</f>
        <v>6900</v>
      </c>
      <c r="E67" s="350">
        <f>F67+G67</f>
        <v>6900</v>
      </c>
      <c r="F67" s="350">
        <v>0</v>
      </c>
      <c r="G67" s="350">
        <v>6900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</row>
    <row r="68" spans="1:12" s="6" customFormat="1" ht="12.75" hidden="1">
      <c r="A68" s="118"/>
      <c r="B68" s="118" t="s">
        <v>450</v>
      </c>
      <c r="C68" s="125" t="s">
        <v>451</v>
      </c>
      <c r="D68" s="192">
        <f>H68+I68+J68+K68+L68+E68</f>
        <v>0</v>
      </c>
      <c r="E68" s="199">
        <f>F68+G68</f>
        <v>0</v>
      </c>
      <c r="F68" s="199">
        <v>0</v>
      </c>
      <c r="G68" s="199">
        <v>0</v>
      </c>
      <c r="H68" s="199"/>
      <c r="I68" s="199">
        <v>0</v>
      </c>
      <c r="J68" s="199"/>
      <c r="K68" s="199"/>
      <c r="L68" s="199"/>
    </row>
    <row r="69" spans="1:12" s="6" customFormat="1" ht="56.25" customHeight="1" hidden="1">
      <c r="A69" s="118"/>
      <c r="B69" s="118" t="s">
        <v>352</v>
      </c>
      <c r="C69" s="125" t="s">
        <v>439</v>
      </c>
      <c r="D69" s="192">
        <f>H69+I69+J69+K69+L69+E69</f>
        <v>0</v>
      </c>
      <c r="E69" s="199">
        <f aca="true" t="shared" si="7" ref="E69:E77">F69+G69</f>
        <v>0</v>
      </c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99">
        <v>0</v>
      </c>
    </row>
    <row r="70" spans="1:12" s="6" customFormat="1" ht="80.25" customHeight="1">
      <c r="A70" s="118"/>
      <c r="B70" s="179" t="s">
        <v>346</v>
      </c>
      <c r="C70" s="125" t="s">
        <v>440</v>
      </c>
      <c r="D70" s="328">
        <v>17100</v>
      </c>
      <c r="E70" s="350">
        <v>17100</v>
      </c>
      <c r="F70" s="350">
        <v>0</v>
      </c>
      <c r="G70" s="350">
        <v>17100</v>
      </c>
      <c r="H70" s="350">
        <v>0</v>
      </c>
      <c r="I70" s="350">
        <v>0</v>
      </c>
      <c r="J70" s="350">
        <v>0</v>
      </c>
      <c r="K70" s="350">
        <v>0</v>
      </c>
      <c r="L70" s="350">
        <v>0</v>
      </c>
    </row>
    <row r="71" spans="1:12" s="6" customFormat="1" ht="38.25">
      <c r="A71" s="118"/>
      <c r="B71" s="179" t="s">
        <v>347</v>
      </c>
      <c r="C71" s="125" t="s">
        <v>507</v>
      </c>
      <c r="D71" s="328">
        <v>450000</v>
      </c>
      <c r="E71" s="350">
        <f t="shared" si="7"/>
        <v>0</v>
      </c>
      <c r="F71" s="350">
        <v>0</v>
      </c>
      <c r="G71" s="350">
        <v>0</v>
      </c>
      <c r="H71" s="350">
        <v>0</v>
      </c>
      <c r="I71" s="350">
        <v>450000</v>
      </c>
      <c r="J71" s="350">
        <v>0</v>
      </c>
      <c r="K71" s="350">
        <v>0</v>
      </c>
      <c r="L71" s="350">
        <v>0</v>
      </c>
    </row>
    <row r="72" spans="1:12" s="6" customFormat="1" ht="12.75">
      <c r="A72" s="118"/>
      <c r="B72" s="118" t="s">
        <v>348</v>
      </c>
      <c r="C72" s="125" t="s">
        <v>349</v>
      </c>
      <c r="D72" s="192">
        <f>H72+I72+J72+K72+L72+E72</f>
        <v>3000</v>
      </c>
      <c r="E72" s="199">
        <f t="shared" si="7"/>
        <v>0</v>
      </c>
      <c r="F72" s="199">
        <v>0</v>
      </c>
      <c r="G72" s="199">
        <v>0</v>
      </c>
      <c r="H72" s="199">
        <v>0</v>
      </c>
      <c r="I72" s="199">
        <v>3000</v>
      </c>
      <c r="J72" s="199">
        <v>0</v>
      </c>
      <c r="K72" s="199">
        <v>0</v>
      </c>
      <c r="L72" s="199">
        <v>0</v>
      </c>
    </row>
    <row r="73" spans="1:12" s="6" customFormat="1" ht="12.75">
      <c r="A73" s="118"/>
      <c r="B73" s="118" t="s">
        <v>386</v>
      </c>
      <c r="C73" s="125" t="s">
        <v>387</v>
      </c>
      <c r="D73" s="192">
        <v>195961</v>
      </c>
      <c r="E73" s="199">
        <v>961</v>
      </c>
      <c r="F73" s="199">
        <v>0</v>
      </c>
      <c r="G73" s="199">
        <v>961</v>
      </c>
      <c r="H73" s="199">
        <v>0</v>
      </c>
      <c r="I73" s="199">
        <v>195000</v>
      </c>
      <c r="J73" s="199">
        <v>0</v>
      </c>
      <c r="K73" s="199">
        <v>0</v>
      </c>
      <c r="L73" s="199">
        <v>0</v>
      </c>
    </row>
    <row r="74" spans="1:12" s="6" customFormat="1" ht="15.75" customHeight="1">
      <c r="A74" s="118"/>
      <c r="B74" s="118" t="s">
        <v>350</v>
      </c>
      <c r="C74" s="125" t="s">
        <v>351</v>
      </c>
      <c r="D74" s="192">
        <f>E74+H74+I74</f>
        <v>529293</v>
      </c>
      <c r="E74" s="199">
        <f>F74+G74</f>
        <v>526953</v>
      </c>
      <c r="F74" s="199">
        <v>452648</v>
      </c>
      <c r="G74" s="199">
        <v>74305</v>
      </c>
      <c r="H74" s="199">
        <v>0</v>
      </c>
      <c r="I74" s="199">
        <v>2340</v>
      </c>
      <c r="J74" s="199">
        <v>0</v>
      </c>
      <c r="K74" s="199">
        <v>0</v>
      </c>
      <c r="L74" s="199">
        <v>0</v>
      </c>
    </row>
    <row r="75" spans="1:12" s="6" customFormat="1" ht="25.5">
      <c r="A75" s="118"/>
      <c r="B75" s="179" t="s">
        <v>531</v>
      </c>
      <c r="C75" s="125" t="s">
        <v>532</v>
      </c>
      <c r="D75" s="328">
        <f>H75+I75+J75+K75+L75+E75</f>
        <v>21746</v>
      </c>
      <c r="E75" s="350">
        <v>21746</v>
      </c>
      <c r="F75" s="350">
        <v>21746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350">
        <v>0</v>
      </c>
    </row>
    <row r="76" spans="1:12" s="6" customFormat="1" ht="12.75">
      <c r="A76" s="118"/>
      <c r="B76" s="118" t="s">
        <v>505</v>
      </c>
      <c r="C76" s="125" t="s">
        <v>506</v>
      </c>
      <c r="D76" s="192">
        <v>34000</v>
      </c>
      <c r="E76" s="199">
        <f>F76+G76</f>
        <v>0</v>
      </c>
      <c r="F76" s="199">
        <v>0</v>
      </c>
      <c r="G76" s="199">
        <v>0</v>
      </c>
      <c r="H76" s="199">
        <v>0</v>
      </c>
      <c r="I76" s="199">
        <v>34000</v>
      </c>
      <c r="J76" s="199">
        <v>0</v>
      </c>
      <c r="K76" s="199">
        <v>0</v>
      </c>
      <c r="L76" s="199">
        <v>0</v>
      </c>
    </row>
    <row r="77" spans="1:12" s="6" customFormat="1" ht="12.75">
      <c r="A77" s="118"/>
      <c r="B77" s="118" t="s">
        <v>353</v>
      </c>
      <c r="C77" s="125" t="s">
        <v>284</v>
      </c>
      <c r="D77" s="192">
        <f aca="true" t="shared" si="8" ref="D77:D82">H77+I77+J77+K77+L77+E77</f>
        <v>6264</v>
      </c>
      <c r="E77" s="199">
        <f t="shared" si="7"/>
        <v>0</v>
      </c>
      <c r="F77" s="199">
        <v>0</v>
      </c>
      <c r="G77" s="199">
        <v>0</v>
      </c>
      <c r="H77" s="199">
        <v>0</v>
      </c>
      <c r="I77" s="199">
        <v>6264</v>
      </c>
      <c r="J77" s="199">
        <v>0</v>
      </c>
      <c r="K77" s="199">
        <v>0</v>
      </c>
      <c r="L77" s="199">
        <v>0</v>
      </c>
    </row>
    <row r="78" spans="1:12" s="6" customFormat="1" ht="25.5">
      <c r="A78" s="351" t="s">
        <v>354</v>
      </c>
      <c r="B78" s="351"/>
      <c r="C78" s="112" t="s">
        <v>355</v>
      </c>
      <c r="D78" s="150">
        <f t="shared" si="8"/>
        <v>334948</v>
      </c>
      <c r="E78" s="150">
        <f>G78+F78</f>
        <v>265848</v>
      </c>
      <c r="F78" s="150">
        <f>F79+F80+F81+F82</f>
        <v>238546</v>
      </c>
      <c r="G78" s="150">
        <f>G79+G80+G81+G82</f>
        <v>27302</v>
      </c>
      <c r="H78" s="150">
        <f>H79+H81+H82+H80</f>
        <v>0</v>
      </c>
      <c r="I78" s="150">
        <f>I79+I80</f>
        <v>69100</v>
      </c>
      <c r="J78" s="150">
        <f>J79+J81+J82+J80</f>
        <v>0</v>
      </c>
      <c r="K78" s="150">
        <f>K79+K81+K82+K80</f>
        <v>0</v>
      </c>
      <c r="L78" s="150">
        <f>L79+L81+L82+L80</f>
        <v>0</v>
      </c>
    </row>
    <row r="79" spans="1:12" s="6" customFormat="1" ht="12.75">
      <c r="A79" s="118"/>
      <c r="B79" s="118" t="s">
        <v>356</v>
      </c>
      <c r="C79" s="125" t="s">
        <v>357</v>
      </c>
      <c r="D79" s="192">
        <f t="shared" si="8"/>
        <v>271314</v>
      </c>
      <c r="E79" s="199">
        <f>F79+G79</f>
        <v>262214</v>
      </c>
      <c r="F79" s="199">
        <v>238546</v>
      </c>
      <c r="G79" s="199">
        <v>23668</v>
      </c>
      <c r="H79" s="199">
        <v>0</v>
      </c>
      <c r="I79" s="199">
        <v>9100</v>
      </c>
      <c r="J79" s="199">
        <v>0</v>
      </c>
      <c r="K79" s="199">
        <v>0</v>
      </c>
      <c r="L79" s="199">
        <v>0</v>
      </c>
    </row>
    <row r="80" spans="1:12" s="6" customFormat="1" ht="12.75">
      <c r="A80" s="118"/>
      <c r="B80" s="118" t="s">
        <v>452</v>
      </c>
      <c r="C80" s="125" t="s">
        <v>453</v>
      </c>
      <c r="D80" s="192">
        <f t="shared" si="8"/>
        <v>60180</v>
      </c>
      <c r="E80" s="199">
        <f>F80+G80</f>
        <v>180</v>
      </c>
      <c r="F80" s="199">
        <v>0</v>
      </c>
      <c r="G80" s="199">
        <v>180</v>
      </c>
      <c r="H80" s="199">
        <v>0</v>
      </c>
      <c r="I80" s="199">
        <v>60000</v>
      </c>
      <c r="J80" s="199">
        <v>0</v>
      </c>
      <c r="K80" s="199">
        <v>0</v>
      </c>
      <c r="L80" s="199">
        <v>0</v>
      </c>
    </row>
    <row r="81" spans="1:12" s="6" customFormat="1" ht="12.75" customHeight="1">
      <c r="A81" s="118"/>
      <c r="B81" s="118" t="s">
        <v>358</v>
      </c>
      <c r="C81" s="125" t="s">
        <v>337</v>
      </c>
      <c r="D81" s="192">
        <v>1454</v>
      </c>
      <c r="E81" s="199">
        <v>1454</v>
      </c>
      <c r="F81" s="199">
        <v>0</v>
      </c>
      <c r="G81" s="199">
        <v>1454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</row>
    <row r="82" spans="1:12" s="6" customFormat="1" ht="12.75">
      <c r="A82" s="118"/>
      <c r="B82" s="118" t="s">
        <v>359</v>
      </c>
      <c r="C82" s="125" t="s">
        <v>284</v>
      </c>
      <c r="D82" s="192">
        <f t="shared" si="8"/>
        <v>2000</v>
      </c>
      <c r="E82" s="199">
        <f>F82+G82</f>
        <v>2000</v>
      </c>
      <c r="F82" s="199">
        <v>0</v>
      </c>
      <c r="G82" s="199">
        <v>2000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</row>
    <row r="83" spans="1:12" s="6" customFormat="1" ht="12.75">
      <c r="A83" s="123" t="s">
        <v>503</v>
      </c>
      <c r="B83" s="123"/>
      <c r="C83" s="112" t="s">
        <v>496</v>
      </c>
      <c r="D83" s="191">
        <f>D84+D85+D86+D87+D88+D89</f>
        <v>8796199</v>
      </c>
      <c r="E83" s="191">
        <f>G83+F83</f>
        <v>294661</v>
      </c>
      <c r="F83" s="191">
        <f>F84+F86+F87+F85+F88</f>
        <v>199236</v>
      </c>
      <c r="G83" s="191">
        <f>G84+G86+G87+G85+G88+G89</f>
        <v>95425</v>
      </c>
      <c r="H83" s="191">
        <f>H84+H86+H87+H85+H88</f>
        <v>0</v>
      </c>
      <c r="I83" s="191">
        <f>I84+I86+I87+I85+I88</f>
        <v>8501538</v>
      </c>
      <c r="J83" s="191">
        <f>J84+J86+J87+J85+J88</f>
        <v>0</v>
      </c>
      <c r="K83" s="191">
        <f>K84+K86+K87+K85+K88</f>
        <v>0</v>
      </c>
      <c r="L83" s="191">
        <f>L84+L86+L87+L85+L88</f>
        <v>0</v>
      </c>
    </row>
    <row r="84" spans="1:12" s="6" customFormat="1" ht="12.75">
      <c r="A84" s="118"/>
      <c r="B84" s="118" t="s">
        <v>510</v>
      </c>
      <c r="C84" s="125" t="s">
        <v>497</v>
      </c>
      <c r="D84" s="192">
        <f aca="true" t="shared" si="9" ref="D84:D90">H84+I84+J84+K84+L84+E84</f>
        <v>6749000</v>
      </c>
      <c r="E84" s="199">
        <v>57366</v>
      </c>
      <c r="F84" s="199">
        <v>55815</v>
      </c>
      <c r="G84" s="199">
        <v>1551</v>
      </c>
      <c r="H84" s="199">
        <v>0</v>
      </c>
      <c r="I84" s="199">
        <v>6691634</v>
      </c>
      <c r="J84" s="199">
        <v>0</v>
      </c>
      <c r="K84" s="199">
        <v>0</v>
      </c>
      <c r="L84" s="199">
        <v>0</v>
      </c>
    </row>
    <row r="85" spans="1:12" s="6" customFormat="1" ht="51">
      <c r="A85" s="118"/>
      <c r="B85" s="179" t="s">
        <v>511</v>
      </c>
      <c r="C85" s="125" t="s">
        <v>439</v>
      </c>
      <c r="D85" s="328">
        <f t="shared" si="9"/>
        <v>1684000</v>
      </c>
      <c r="E85" s="350">
        <f>F85+G85</f>
        <v>104556</v>
      </c>
      <c r="F85" s="350">
        <v>103005</v>
      </c>
      <c r="G85" s="350">
        <v>1551</v>
      </c>
      <c r="H85" s="350">
        <v>0</v>
      </c>
      <c r="I85" s="350">
        <v>1579444</v>
      </c>
      <c r="J85" s="350">
        <v>0</v>
      </c>
      <c r="K85" s="350">
        <v>0</v>
      </c>
      <c r="L85" s="350">
        <v>0</v>
      </c>
    </row>
    <row r="86" spans="1:12" s="6" customFormat="1" ht="12.75">
      <c r="A86" s="118"/>
      <c r="B86" s="118" t="s">
        <v>512</v>
      </c>
      <c r="C86" s="125" t="s">
        <v>451</v>
      </c>
      <c r="D86" s="192">
        <f t="shared" si="9"/>
        <v>278199</v>
      </c>
      <c r="E86" s="199">
        <f>F86+G86</f>
        <v>47739</v>
      </c>
      <c r="F86" s="199">
        <v>40416</v>
      </c>
      <c r="G86" s="199">
        <v>7323</v>
      </c>
      <c r="H86" s="199">
        <v>0</v>
      </c>
      <c r="I86" s="199">
        <v>230460</v>
      </c>
      <c r="J86" s="199">
        <v>0</v>
      </c>
      <c r="K86" s="199">
        <v>0</v>
      </c>
      <c r="L86" s="199">
        <v>0</v>
      </c>
    </row>
    <row r="87" spans="1:12" s="6" customFormat="1" ht="12.75" hidden="1">
      <c r="A87" s="118"/>
      <c r="B87" s="118" t="s">
        <v>513</v>
      </c>
      <c r="C87" s="125" t="s">
        <v>515</v>
      </c>
      <c r="D87" s="192">
        <f t="shared" si="9"/>
        <v>0</v>
      </c>
      <c r="E87" s="199">
        <f>F87+G87</f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</row>
    <row r="88" spans="1:12" s="6" customFormat="1" ht="12.75">
      <c r="A88" s="118"/>
      <c r="B88" s="118" t="s">
        <v>514</v>
      </c>
      <c r="C88" s="125" t="s">
        <v>435</v>
      </c>
      <c r="D88" s="192">
        <f t="shared" si="9"/>
        <v>80000</v>
      </c>
      <c r="E88" s="199">
        <f>F88+G88</f>
        <v>80000</v>
      </c>
      <c r="F88" s="199">
        <v>0</v>
      </c>
      <c r="G88" s="199">
        <v>80000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</row>
    <row r="89" spans="1:12" s="6" customFormat="1" ht="114.75">
      <c r="A89" s="118"/>
      <c r="B89" s="349" t="s">
        <v>540</v>
      </c>
      <c r="C89" s="113" t="s">
        <v>543</v>
      </c>
      <c r="D89" s="328">
        <v>5000</v>
      </c>
      <c r="E89" s="350">
        <v>5000</v>
      </c>
      <c r="F89" s="350">
        <v>0</v>
      </c>
      <c r="G89" s="350">
        <v>5000</v>
      </c>
      <c r="H89" s="350">
        <v>0</v>
      </c>
      <c r="I89" s="350">
        <v>0</v>
      </c>
      <c r="J89" s="350">
        <v>0</v>
      </c>
      <c r="K89" s="350">
        <v>0</v>
      </c>
      <c r="L89" s="350">
        <v>0</v>
      </c>
    </row>
    <row r="90" spans="1:12" s="6" customFormat="1" ht="26.25" customHeight="1">
      <c r="A90" s="351" t="s">
        <v>360</v>
      </c>
      <c r="B90" s="351"/>
      <c r="C90" s="112" t="s">
        <v>361</v>
      </c>
      <c r="D90" s="150">
        <f t="shared" si="9"/>
        <v>1111100</v>
      </c>
      <c r="E90" s="150">
        <f>G90+F90</f>
        <v>1111100</v>
      </c>
      <c r="F90" s="150">
        <f>F91+F92+F95+F93</f>
        <v>0</v>
      </c>
      <c r="G90" s="150">
        <f>G91+G92+G94+G95+G97+G93+G96</f>
        <v>1111100</v>
      </c>
      <c r="H90" s="150">
        <f>H91+H92+H95+H97+H93</f>
        <v>0</v>
      </c>
      <c r="I90" s="150">
        <f>I91+I92+I95+I97+I93</f>
        <v>0</v>
      </c>
      <c r="J90" s="150">
        <f>J91+J92+J95+J97+J93</f>
        <v>0</v>
      </c>
      <c r="K90" s="150">
        <f>K91+K92+K95+K97+K93</f>
        <v>0</v>
      </c>
      <c r="L90" s="150">
        <f>L91+L92+L95+L97+L93</f>
        <v>0</v>
      </c>
    </row>
    <row r="91" spans="1:12" s="6" customFormat="1" ht="13.5" customHeight="1" hidden="1">
      <c r="A91" s="118"/>
      <c r="B91" s="118" t="s">
        <v>437</v>
      </c>
      <c r="C91" s="125" t="s">
        <v>438</v>
      </c>
      <c r="D91" s="192">
        <f>H91+I91+J91+K91+L91+E91</f>
        <v>0</v>
      </c>
      <c r="E91" s="199">
        <f>F91+G91</f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</row>
    <row r="92" spans="1:12" s="6" customFormat="1" ht="12.75">
      <c r="A92" s="118"/>
      <c r="B92" s="118" t="s">
        <v>362</v>
      </c>
      <c r="C92" s="125" t="s">
        <v>363</v>
      </c>
      <c r="D92" s="192">
        <v>314100</v>
      </c>
      <c r="E92" s="199">
        <v>314100</v>
      </c>
      <c r="F92" s="199">
        <v>0</v>
      </c>
      <c r="G92" s="199">
        <v>314100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</row>
    <row r="93" spans="1:12" s="6" customFormat="1" ht="12.75" customHeight="1">
      <c r="A93" s="118"/>
      <c r="B93" s="179" t="s">
        <v>516</v>
      </c>
      <c r="C93" s="125" t="s">
        <v>517</v>
      </c>
      <c r="D93" s="328">
        <v>45000</v>
      </c>
      <c r="E93" s="350">
        <v>45000</v>
      </c>
      <c r="F93" s="350">
        <v>0</v>
      </c>
      <c r="G93" s="350">
        <v>45000</v>
      </c>
      <c r="H93" s="350">
        <v>0</v>
      </c>
      <c r="I93" s="350">
        <v>0</v>
      </c>
      <c r="J93" s="350">
        <v>0</v>
      </c>
      <c r="K93" s="350">
        <v>0</v>
      </c>
      <c r="L93" s="350">
        <v>0</v>
      </c>
    </row>
    <row r="94" spans="1:12" s="6" customFormat="1" ht="27" customHeight="1">
      <c r="A94" s="118"/>
      <c r="B94" s="179" t="s">
        <v>572</v>
      </c>
      <c r="C94" s="125" t="s">
        <v>573</v>
      </c>
      <c r="D94" s="328">
        <v>13000</v>
      </c>
      <c r="E94" s="350">
        <v>13000</v>
      </c>
      <c r="F94" s="350">
        <v>0</v>
      </c>
      <c r="G94" s="350">
        <v>13000</v>
      </c>
      <c r="H94" s="350">
        <v>0</v>
      </c>
      <c r="I94" s="350">
        <v>0</v>
      </c>
      <c r="J94" s="350">
        <v>0</v>
      </c>
      <c r="K94" s="350">
        <v>0</v>
      </c>
      <c r="L94" s="350">
        <v>0</v>
      </c>
    </row>
    <row r="95" spans="1:12" s="6" customFormat="1" ht="12.75">
      <c r="A95" s="118"/>
      <c r="B95" s="118" t="s">
        <v>364</v>
      </c>
      <c r="C95" s="125" t="s">
        <v>365</v>
      </c>
      <c r="D95" s="192">
        <v>675000</v>
      </c>
      <c r="E95" s="199">
        <v>675000</v>
      </c>
      <c r="F95" s="199">
        <v>0</v>
      </c>
      <c r="G95" s="199">
        <v>675000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</row>
    <row r="96" spans="1:12" s="6" customFormat="1" ht="24" customHeight="1">
      <c r="A96" s="118"/>
      <c r="B96" s="118" t="s">
        <v>568</v>
      </c>
      <c r="C96" s="125" t="s">
        <v>569</v>
      </c>
      <c r="D96" s="192">
        <v>6000</v>
      </c>
      <c r="E96" s="199">
        <v>6000</v>
      </c>
      <c r="F96" s="199">
        <v>0</v>
      </c>
      <c r="G96" s="199">
        <v>6000</v>
      </c>
      <c r="H96" s="199">
        <v>0</v>
      </c>
      <c r="I96" s="199">
        <v>0</v>
      </c>
      <c r="J96" s="199">
        <v>0</v>
      </c>
      <c r="K96" s="199">
        <v>0</v>
      </c>
      <c r="L96" s="199">
        <v>0</v>
      </c>
    </row>
    <row r="97" spans="1:12" s="6" customFormat="1" ht="18" customHeight="1">
      <c r="A97" s="118"/>
      <c r="B97" s="118" t="s">
        <v>424</v>
      </c>
      <c r="C97" s="125" t="s">
        <v>284</v>
      </c>
      <c r="D97" s="192">
        <v>58000</v>
      </c>
      <c r="E97" s="199">
        <v>58000</v>
      </c>
      <c r="F97" s="199">
        <v>0</v>
      </c>
      <c r="G97" s="199">
        <v>58000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</row>
    <row r="98" spans="1:12" s="6" customFormat="1" ht="26.25" customHeight="1">
      <c r="A98" s="351" t="s">
        <v>366</v>
      </c>
      <c r="B98" s="351"/>
      <c r="C98" s="112" t="s">
        <v>367</v>
      </c>
      <c r="D98" s="150">
        <f>H98+I98+J98+K98+L98+E98</f>
        <v>509547</v>
      </c>
      <c r="E98" s="150">
        <f>F98+G98</f>
        <v>50000</v>
      </c>
      <c r="F98" s="150">
        <f aca="true" t="shared" si="10" ref="F98:L98">F101+F99+F100</f>
        <v>0</v>
      </c>
      <c r="G98" s="150">
        <f t="shared" si="10"/>
        <v>50000</v>
      </c>
      <c r="H98" s="150">
        <f>H101+H99+H100+H116</f>
        <v>459547</v>
      </c>
      <c r="I98" s="150">
        <f t="shared" si="10"/>
        <v>0</v>
      </c>
      <c r="J98" s="150">
        <f t="shared" si="10"/>
        <v>0</v>
      </c>
      <c r="K98" s="150">
        <f t="shared" si="10"/>
        <v>0</v>
      </c>
      <c r="L98" s="150">
        <f t="shared" si="10"/>
        <v>0</v>
      </c>
    </row>
    <row r="99" spans="1:12" s="6" customFormat="1" ht="13.5" customHeight="1">
      <c r="A99" s="126"/>
      <c r="B99" s="126" t="s">
        <v>518</v>
      </c>
      <c r="C99" s="113" t="s">
        <v>519</v>
      </c>
      <c r="D99" s="192">
        <v>25000</v>
      </c>
      <c r="E99" s="199">
        <f>F99+G99</f>
        <v>0</v>
      </c>
      <c r="F99" s="199">
        <v>0</v>
      </c>
      <c r="G99" s="199">
        <v>0</v>
      </c>
      <c r="H99" s="199">
        <v>25000</v>
      </c>
      <c r="I99" s="199">
        <v>0</v>
      </c>
      <c r="J99" s="199">
        <v>0</v>
      </c>
      <c r="K99" s="199">
        <v>0</v>
      </c>
      <c r="L99" s="199">
        <v>0</v>
      </c>
    </row>
    <row r="100" spans="1:12" s="6" customFormat="1" ht="12.75">
      <c r="A100" s="118"/>
      <c r="B100" s="118" t="s">
        <v>368</v>
      </c>
      <c r="C100" s="119" t="s">
        <v>369</v>
      </c>
      <c r="D100" s="192">
        <f>H100+I100+J100+K100+L100+E100</f>
        <v>396547</v>
      </c>
      <c r="E100" s="199">
        <f>F100+G100</f>
        <v>0</v>
      </c>
      <c r="F100" s="199">
        <v>0</v>
      </c>
      <c r="G100" s="199">
        <v>0</v>
      </c>
      <c r="H100" s="199">
        <v>396547</v>
      </c>
      <c r="I100" s="199">
        <v>0</v>
      </c>
      <c r="J100" s="199">
        <v>0</v>
      </c>
      <c r="K100" s="199">
        <v>0</v>
      </c>
      <c r="L100" s="199">
        <v>0</v>
      </c>
    </row>
    <row r="101" spans="1:12" s="6" customFormat="1" ht="25.5">
      <c r="A101" s="118"/>
      <c r="B101" s="118" t="s">
        <v>397</v>
      </c>
      <c r="C101" s="125" t="s">
        <v>449</v>
      </c>
      <c r="D101" s="192">
        <f aca="true" t="shared" si="11" ref="D101:D114">H101+I101+J101+K101+L101+E101</f>
        <v>50000</v>
      </c>
      <c r="E101" s="199">
        <v>50000</v>
      </c>
      <c r="F101" s="199">
        <v>0</v>
      </c>
      <c r="G101" s="199">
        <v>50000</v>
      </c>
      <c r="H101" s="199">
        <v>0</v>
      </c>
      <c r="I101" s="199">
        <v>0</v>
      </c>
      <c r="J101" s="199">
        <v>0</v>
      </c>
      <c r="K101" s="199">
        <v>0</v>
      </c>
      <c r="L101" s="199">
        <v>0</v>
      </c>
    </row>
    <row r="102" spans="1:12" s="6" customFormat="1" ht="12.75" hidden="1">
      <c r="A102" s="195"/>
      <c r="B102" s="195"/>
      <c r="C102" s="195"/>
      <c r="D102" s="192">
        <f t="shared" si="11"/>
        <v>0</v>
      </c>
      <c r="E102" s="199">
        <f aca="true" t="shared" si="12" ref="E102:E114">F102+G102</f>
        <v>0</v>
      </c>
      <c r="F102" s="205"/>
      <c r="G102" s="205"/>
      <c r="H102" s="205"/>
      <c r="I102" s="205"/>
      <c r="J102" s="205"/>
      <c r="K102" s="205"/>
      <c r="L102" s="205"/>
    </row>
    <row r="103" spans="1:12" s="6" customFormat="1" ht="12.75" hidden="1">
      <c r="A103" s="164"/>
      <c r="B103" s="164"/>
      <c r="C103" s="164"/>
      <c r="D103" s="192">
        <f t="shared" si="11"/>
        <v>0</v>
      </c>
      <c r="E103" s="199">
        <f t="shared" si="12"/>
        <v>0</v>
      </c>
      <c r="F103" s="206"/>
      <c r="G103" s="206"/>
      <c r="H103" s="206"/>
      <c r="I103" s="206"/>
      <c r="J103" s="206"/>
      <c r="K103" s="206"/>
      <c r="L103" s="206"/>
    </row>
    <row r="104" spans="1:12" s="6" customFormat="1" ht="12.75" hidden="1">
      <c r="A104" s="164"/>
      <c r="B104" s="164"/>
      <c r="C104" s="164"/>
      <c r="D104" s="192">
        <f t="shared" si="11"/>
        <v>0</v>
      </c>
      <c r="E104" s="199">
        <f t="shared" si="12"/>
        <v>0</v>
      </c>
      <c r="F104" s="206"/>
      <c r="G104" s="206"/>
      <c r="H104" s="206"/>
      <c r="I104" s="206"/>
      <c r="J104" s="206"/>
      <c r="K104" s="206"/>
      <c r="L104" s="206"/>
    </row>
    <row r="105" spans="1:12" s="6" customFormat="1" ht="12.75" hidden="1">
      <c r="A105" s="164"/>
      <c r="B105" s="164"/>
      <c r="C105" s="164"/>
      <c r="D105" s="192">
        <f t="shared" si="11"/>
        <v>0</v>
      </c>
      <c r="E105" s="199">
        <f t="shared" si="12"/>
        <v>0</v>
      </c>
      <c r="F105" s="206"/>
      <c r="G105" s="206"/>
      <c r="H105" s="206"/>
      <c r="I105" s="206"/>
      <c r="J105" s="206"/>
      <c r="K105" s="206"/>
      <c r="L105" s="206"/>
    </row>
    <row r="106" spans="1:12" s="6" customFormat="1" ht="12.75" hidden="1">
      <c r="A106" s="164"/>
      <c r="B106" s="164"/>
      <c r="C106" s="164"/>
      <c r="D106" s="192">
        <f t="shared" si="11"/>
        <v>0</v>
      </c>
      <c r="E106" s="199">
        <f t="shared" si="12"/>
        <v>0</v>
      </c>
      <c r="F106" s="206"/>
      <c r="G106" s="206"/>
      <c r="H106" s="206"/>
      <c r="I106" s="206"/>
      <c r="J106" s="206"/>
      <c r="K106" s="206"/>
      <c r="L106" s="206"/>
    </row>
    <row r="107" spans="1:12" s="6" customFormat="1" ht="12.75" hidden="1">
      <c r="A107" s="164"/>
      <c r="B107" s="164"/>
      <c r="C107" s="164"/>
      <c r="D107" s="192">
        <f t="shared" si="11"/>
        <v>0</v>
      </c>
      <c r="E107" s="199">
        <f t="shared" si="12"/>
        <v>0</v>
      </c>
      <c r="F107" s="206"/>
      <c r="G107" s="206"/>
      <c r="H107" s="206"/>
      <c r="I107" s="206"/>
      <c r="J107" s="206"/>
      <c r="K107" s="206"/>
      <c r="L107" s="206"/>
    </row>
    <row r="108" spans="1:12" s="6" customFormat="1" ht="12.75" hidden="1">
      <c r="A108" s="164"/>
      <c r="B108" s="164"/>
      <c r="C108" s="164"/>
      <c r="D108" s="192">
        <f t="shared" si="11"/>
        <v>0</v>
      </c>
      <c r="E108" s="199">
        <f t="shared" si="12"/>
        <v>0</v>
      </c>
      <c r="F108" s="206"/>
      <c r="G108" s="206"/>
      <c r="H108" s="206"/>
      <c r="I108" s="206"/>
      <c r="J108" s="206"/>
      <c r="K108" s="206"/>
      <c r="L108" s="206"/>
    </row>
    <row r="109" spans="1:12" s="6" customFormat="1" ht="12.75" hidden="1">
      <c r="A109" s="164"/>
      <c r="B109" s="164"/>
      <c r="C109" s="164"/>
      <c r="D109" s="192">
        <f t="shared" si="11"/>
        <v>0</v>
      </c>
      <c r="E109" s="199">
        <f t="shared" si="12"/>
        <v>0</v>
      </c>
      <c r="F109" s="206"/>
      <c r="G109" s="206"/>
      <c r="H109" s="206"/>
      <c r="I109" s="206"/>
      <c r="J109" s="206"/>
      <c r="K109" s="206"/>
      <c r="L109" s="206"/>
    </row>
    <row r="110" spans="1:12" s="6" customFormat="1" ht="12.75" hidden="1">
      <c r="A110" s="164"/>
      <c r="B110" s="164"/>
      <c r="C110" s="164"/>
      <c r="D110" s="192">
        <f t="shared" si="11"/>
        <v>0</v>
      </c>
      <c r="E110" s="199">
        <f t="shared" si="12"/>
        <v>0</v>
      </c>
      <c r="F110" s="206"/>
      <c r="G110" s="206"/>
      <c r="H110" s="206"/>
      <c r="I110" s="206"/>
      <c r="J110" s="206"/>
      <c r="K110" s="206"/>
      <c r="L110" s="206"/>
    </row>
    <row r="111" spans="1:12" s="6" customFormat="1" ht="12.75" hidden="1">
      <c r="A111" s="164"/>
      <c r="B111" s="164"/>
      <c r="C111" s="164"/>
      <c r="D111" s="192">
        <f t="shared" si="11"/>
        <v>0</v>
      </c>
      <c r="E111" s="199">
        <f t="shared" si="12"/>
        <v>0</v>
      </c>
      <c r="F111" s="206"/>
      <c r="G111" s="206"/>
      <c r="H111" s="206"/>
      <c r="I111" s="206"/>
      <c r="J111" s="206"/>
      <c r="K111" s="206"/>
      <c r="L111" s="206"/>
    </row>
    <row r="112" spans="1:12" s="6" customFormat="1" ht="12.75" hidden="1">
      <c r="A112" s="164"/>
      <c r="B112" s="164"/>
      <c r="C112" s="164"/>
      <c r="D112" s="192">
        <f t="shared" si="11"/>
        <v>0</v>
      </c>
      <c r="E112" s="199">
        <f t="shared" si="12"/>
        <v>0</v>
      </c>
      <c r="F112" s="206"/>
      <c r="G112" s="206"/>
      <c r="H112" s="206"/>
      <c r="I112" s="206"/>
      <c r="J112" s="206"/>
      <c r="K112" s="206"/>
      <c r="L112" s="206"/>
    </row>
    <row r="113" spans="1:12" s="6" customFormat="1" ht="12.75" hidden="1">
      <c r="A113" s="8"/>
      <c r="B113" s="8"/>
      <c r="C113" s="8"/>
      <c r="D113" s="192">
        <f t="shared" si="11"/>
        <v>0</v>
      </c>
      <c r="E113" s="199">
        <f t="shared" si="12"/>
        <v>0</v>
      </c>
      <c r="F113" s="207"/>
      <c r="G113" s="207"/>
      <c r="H113" s="207"/>
      <c r="I113" s="207"/>
      <c r="J113" s="207"/>
      <c r="K113" s="207"/>
      <c r="L113" s="207"/>
    </row>
    <row r="114" spans="1:12" s="6" customFormat="1" ht="12.75" hidden="1">
      <c r="A114" s="118"/>
      <c r="B114" s="118" t="s">
        <v>397</v>
      </c>
      <c r="C114" s="119" t="s">
        <v>416</v>
      </c>
      <c r="D114" s="192">
        <f t="shared" si="11"/>
        <v>0</v>
      </c>
      <c r="E114" s="199">
        <f t="shared" si="12"/>
        <v>0</v>
      </c>
      <c r="F114" s="199">
        <v>0</v>
      </c>
      <c r="G114" s="199">
        <v>0</v>
      </c>
      <c r="H114" s="199">
        <v>0</v>
      </c>
      <c r="I114" s="199">
        <v>0</v>
      </c>
      <c r="J114" s="199">
        <v>0</v>
      </c>
      <c r="K114" s="199">
        <v>0</v>
      </c>
      <c r="L114" s="199">
        <v>0</v>
      </c>
    </row>
    <row r="115" spans="1:12" s="6" customFormat="1" ht="25.5" hidden="1">
      <c r="A115" s="118"/>
      <c r="B115" s="118" t="s">
        <v>397</v>
      </c>
      <c r="C115" s="125" t="s">
        <v>460</v>
      </c>
      <c r="D115" s="192">
        <f>H115+I115+J115+K115+L115+E115</f>
        <v>0</v>
      </c>
      <c r="E115" s="199">
        <f>F115+G115</f>
        <v>0</v>
      </c>
      <c r="F115" s="199">
        <v>0</v>
      </c>
      <c r="G115" s="199">
        <v>0</v>
      </c>
      <c r="H115" s="199">
        <v>0</v>
      </c>
      <c r="I115" s="199">
        <v>0</v>
      </c>
      <c r="J115" s="199">
        <v>0</v>
      </c>
      <c r="K115" s="199">
        <v>0</v>
      </c>
      <c r="L115" s="199">
        <v>0</v>
      </c>
    </row>
    <row r="116" spans="1:12" s="6" customFormat="1" ht="12.75">
      <c r="A116" s="118"/>
      <c r="B116" s="118" t="s">
        <v>520</v>
      </c>
      <c r="C116" s="125" t="s">
        <v>284</v>
      </c>
      <c r="D116" s="192">
        <v>38000</v>
      </c>
      <c r="E116" s="199">
        <v>0</v>
      </c>
      <c r="F116" s="199">
        <v>0</v>
      </c>
      <c r="G116" s="199">
        <v>0</v>
      </c>
      <c r="H116" s="199">
        <v>38000</v>
      </c>
      <c r="I116" s="199">
        <v>0</v>
      </c>
      <c r="J116" s="199">
        <v>0</v>
      </c>
      <c r="K116" s="199">
        <v>0</v>
      </c>
      <c r="L116" s="199">
        <v>0</v>
      </c>
    </row>
    <row r="117" spans="1:12" s="6" customFormat="1" ht="12.75">
      <c r="A117" s="123" t="s">
        <v>389</v>
      </c>
      <c r="B117" s="123"/>
      <c r="C117" s="124" t="s">
        <v>423</v>
      </c>
      <c r="D117" s="191">
        <f>H117+I117+J117+K117+L117+E117</f>
        <v>784519</v>
      </c>
      <c r="E117" s="191">
        <f>F117+G117</f>
        <v>604019</v>
      </c>
      <c r="F117" s="191">
        <f>F118+F119</f>
        <v>327192</v>
      </c>
      <c r="G117" s="191">
        <f aca="true" t="shared" si="13" ref="G117:L117">G118+G119</f>
        <v>276827</v>
      </c>
      <c r="H117" s="191">
        <f t="shared" si="13"/>
        <v>180000</v>
      </c>
      <c r="I117" s="191">
        <f t="shared" si="13"/>
        <v>500</v>
      </c>
      <c r="J117" s="191">
        <f t="shared" si="13"/>
        <v>0</v>
      </c>
      <c r="K117" s="191">
        <f t="shared" si="13"/>
        <v>0</v>
      </c>
      <c r="L117" s="191">
        <f t="shared" si="13"/>
        <v>0</v>
      </c>
    </row>
    <row r="118" spans="1:12" s="6" customFormat="1" ht="12.75">
      <c r="A118" s="118"/>
      <c r="B118" s="118" t="s">
        <v>465</v>
      </c>
      <c r="C118" s="125" t="s">
        <v>466</v>
      </c>
      <c r="D118" s="192">
        <f>E118+H118+I118</f>
        <v>604519</v>
      </c>
      <c r="E118" s="199">
        <v>604019</v>
      </c>
      <c r="F118" s="199">
        <v>327192</v>
      </c>
      <c r="G118" s="199">
        <v>276827</v>
      </c>
      <c r="H118" s="199">
        <v>0</v>
      </c>
      <c r="I118" s="199">
        <v>500</v>
      </c>
      <c r="J118" s="199">
        <v>0</v>
      </c>
      <c r="K118" s="199">
        <v>0</v>
      </c>
      <c r="L118" s="199">
        <v>0</v>
      </c>
    </row>
    <row r="119" spans="1:12" s="6" customFormat="1" ht="12.75">
      <c r="A119" s="118"/>
      <c r="B119" s="118" t="s">
        <v>398</v>
      </c>
      <c r="C119" s="125" t="s">
        <v>441</v>
      </c>
      <c r="D119" s="192">
        <v>180000</v>
      </c>
      <c r="E119" s="199">
        <f>F119+G119</f>
        <v>0</v>
      </c>
      <c r="F119" s="199">
        <v>0</v>
      </c>
      <c r="G119" s="199">
        <v>0</v>
      </c>
      <c r="H119" s="199">
        <v>180000</v>
      </c>
      <c r="I119" s="199">
        <v>0</v>
      </c>
      <c r="J119" s="199">
        <v>0</v>
      </c>
      <c r="K119" s="199">
        <v>0</v>
      </c>
      <c r="L119" s="199">
        <v>0</v>
      </c>
    </row>
    <row r="120" spans="1:12" s="9" customFormat="1" ht="13.5" customHeight="1">
      <c r="A120" s="447" t="s">
        <v>12</v>
      </c>
      <c r="B120" s="448"/>
      <c r="C120" s="449"/>
      <c r="D120" s="231">
        <f>E120+H120+I120+J120+K120+L120</f>
        <v>34638649</v>
      </c>
      <c r="E120" s="231">
        <f>F120+G120</f>
        <v>23045062</v>
      </c>
      <c r="F120" s="231">
        <f>F7+F14+F19++F21+F26+F33+F39+F45+F43+F49+F61+F65+F78+F90+F98+F117+F35+F83</f>
        <v>16597465</v>
      </c>
      <c r="G120" s="231">
        <f>G7+G14+G19++G21+G26+G33+G39+G45+G43+G49+G61+G65+G78+G90+G98+G117+G35+G83</f>
        <v>6447597</v>
      </c>
      <c r="H120" s="231">
        <f>H117+H98+H90+H83+H78+H65+H61+H49+H43+H39+H37+H33+H26+H21+H14+H7</f>
        <v>1521087</v>
      </c>
      <c r="I120" s="231">
        <f>I117+I98+I83+I78+I65+I49+I43+I39+I37+I26+I21+I19+I14+I7</f>
        <v>9987143</v>
      </c>
      <c r="J120" s="231">
        <f>J7+J14+J19++J21+J26+J33+J39+J45+J43+J49+J61+J65+J78+J90+J98+J117+J35+J83</f>
        <v>0</v>
      </c>
      <c r="K120" s="231">
        <f>K7+K14+K19++K21+K26+K33+K39+K45+K43+K49+K61+K65+K78+K90+K98+K117+K35+K83</f>
        <v>0</v>
      </c>
      <c r="L120" s="231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29" customWidth="1"/>
    <col min="5" max="5" width="19.7109375" style="129" customWidth="1"/>
    <col min="6" max="6" width="17.421875" style="129" customWidth="1"/>
    <col min="7" max="7" width="15.8515625" style="129" customWidth="1"/>
    <col min="8" max="8" width="13.421875" style="120" customWidth="1"/>
    <col min="9" max="9" width="10.140625" style="0" customWidth="1"/>
  </cols>
  <sheetData>
    <row r="1" ht="12.75">
      <c r="I1" s="322" t="s">
        <v>227</v>
      </c>
    </row>
    <row r="2" spans="1:9" ht="18">
      <c r="A2" s="2"/>
      <c r="B2" s="2"/>
      <c r="C2" s="2"/>
      <c r="D2" s="157"/>
      <c r="E2" s="157"/>
      <c r="G2" s="158"/>
      <c r="I2" s="348" t="s">
        <v>558</v>
      </c>
    </row>
    <row r="3" spans="1:7" ht="16.5" customHeight="1">
      <c r="A3" s="2"/>
      <c r="B3" s="2"/>
      <c r="C3" s="2"/>
      <c r="D3" s="157"/>
      <c r="E3" s="157"/>
      <c r="G3" s="158"/>
    </row>
    <row r="4" spans="1:9" ht="18">
      <c r="A4" s="4"/>
      <c r="B4" s="4"/>
      <c r="C4" s="4"/>
      <c r="D4" s="159" t="s">
        <v>22</v>
      </c>
      <c r="E4" s="160"/>
      <c r="F4" s="160"/>
      <c r="G4" s="160"/>
      <c r="H4" s="160"/>
      <c r="I4" s="22"/>
    </row>
    <row r="5" spans="1:9" s="6" customFormat="1" ht="20.25" customHeight="1">
      <c r="A5" s="443" t="s">
        <v>0</v>
      </c>
      <c r="B5" s="443" t="s">
        <v>8</v>
      </c>
      <c r="C5" s="443" t="s">
        <v>10</v>
      </c>
      <c r="D5" s="445" t="s">
        <v>1</v>
      </c>
      <c r="E5" s="445" t="s">
        <v>24</v>
      </c>
      <c r="F5" s="161" t="s">
        <v>23</v>
      </c>
      <c r="G5" s="445" t="s">
        <v>25</v>
      </c>
      <c r="H5" s="445" t="s">
        <v>287</v>
      </c>
      <c r="I5" s="445" t="s">
        <v>371</v>
      </c>
    </row>
    <row r="6" spans="1:9" s="6" customFormat="1" ht="70.5" customHeight="1">
      <c r="A6" s="444"/>
      <c r="B6" s="444"/>
      <c r="C6" s="444"/>
      <c r="D6" s="446"/>
      <c r="E6" s="446"/>
      <c r="F6" s="162" t="s">
        <v>523</v>
      </c>
      <c r="G6" s="446"/>
      <c r="H6" s="446"/>
      <c r="I6" s="446"/>
    </row>
    <row r="7" spans="1:9" s="6" customFormat="1" ht="10.5" customHeight="1">
      <c r="A7" s="7">
        <v>1</v>
      </c>
      <c r="B7" s="7">
        <v>2</v>
      </c>
      <c r="C7" s="7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8</v>
      </c>
    </row>
    <row r="8" spans="1:9" s="1" customFormat="1" ht="12.75">
      <c r="A8" s="393" t="s">
        <v>228</v>
      </c>
      <c r="B8" s="309"/>
      <c r="C8" s="193" t="s">
        <v>230</v>
      </c>
      <c r="D8" s="310">
        <f>E8+G8+H8+I8</f>
        <v>1950918</v>
      </c>
      <c r="E8" s="310">
        <f>E9+E10</f>
        <v>1950918</v>
      </c>
      <c r="F8" s="310">
        <f>F9+F10</f>
        <v>0</v>
      </c>
      <c r="G8" s="310">
        <f>G9+G10</f>
        <v>0</v>
      </c>
      <c r="H8" s="310">
        <f>H9+H10</f>
        <v>0</v>
      </c>
      <c r="I8" s="310">
        <f>I9+I10</f>
        <v>0</v>
      </c>
    </row>
    <row r="9" spans="1:9" s="6" customFormat="1" ht="25.5">
      <c r="A9" s="392"/>
      <c r="B9" s="392" t="s">
        <v>267</v>
      </c>
      <c r="C9" s="312" t="s">
        <v>268</v>
      </c>
      <c r="D9" s="350">
        <v>1950918</v>
      </c>
      <c r="E9" s="350">
        <v>1950918</v>
      </c>
      <c r="F9" s="350">
        <v>0</v>
      </c>
      <c r="G9" s="350">
        <v>0</v>
      </c>
      <c r="H9" s="350">
        <v>0</v>
      </c>
      <c r="I9" s="350">
        <v>0</v>
      </c>
    </row>
    <row r="10" spans="1:9" s="6" customFormat="1" ht="1.5" customHeight="1">
      <c r="A10" s="392"/>
      <c r="B10" s="392"/>
      <c r="C10" s="330"/>
      <c r="D10" s="350"/>
      <c r="E10" s="350"/>
      <c r="F10" s="350">
        <v>0</v>
      </c>
      <c r="G10" s="350">
        <v>0</v>
      </c>
      <c r="H10" s="350">
        <v>0</v>
      </c>
      <c r="I10" s="350">
        <v>0</v>
      </c>
    </row>
    <row r="11" spans="1:9" s="6" customFormat="1" ht="21" customHeight="1">
      <c r="A11" s="393" t="s">
        <v>273</v>
      </c>
      <c r="B11" s="309"/>
      <c r="C11" s="327" t="s">
        <v>275</v>
      </c>
      <c r="D11" s="396">
        <f aca="true" t="shared" si="0" ref="D11:D22">I11+H11+G11+E11</f>
        <v>815213</v>
      </c>
      <c r="E11" s="396">
        <f>E12+E13</f>
        <v>657824</v>
      </c>
      <c r="F11" s="396">
        <f>F13+F14</f>
        <v>0</v>
      </c>
      <c r="G11" s="396">
        <f>G13+G14</f>
        <v>0</v>
      </c>
      <c r="H11" s="396">
        <f>H13+H14</f>
        <v>0</v>
      </c>
      <c r="I11" s="396">
        <v>157389</v>
      </c>
    </row>
    <row r="12" spans="1:9" s="6" customFormat="1" ht="18.75" customHeight="1">
      <c r="A12" s="392"/>
      <c r="B12" s="311" t="s">
        <v>274</v>
      </c>
      <c r="C12" s="312" t="s">
        <v>276</v>
      </c>
      <c r="D12" s="308">
        <v>157389</v>
      </c>
      <c r="E12" s="308">
        <v>0</v>
      </c>
      <c r="F12" s="308">
        <v>0</v>
      </c>
      <c r="G12" s="308">
        <v>0</v>
      </c>
      <c r="H12" s="308">
        <v>0</v>
      </c>
      <c r="I12" s="308">
        <v>157389</v>
      </c>
    </row>
    <row r="13" spans="1:9" s="6" customFormat="1" ht="18.75" customHeight="1">
      <c r="A13" s="392"/>
      <c r="B13" s="392" t="s">
        <v>302</v>
      </c>
      <c r="C13" s="330" t="s">
        <v>301</v>
      </c>
      <c r="D13" s="350">
        <v>657824</v>
      </c>
      <c r="E13" s="350">
        <v>657824</v>
      </c>
      <c r="F13" s="350">
        <v>0</v>
      </c>
      <c r="G13" s="350">
        <v>0</v>
      </c>
      <c r="H13" s="350">
        <v>0</v>
      </c>
      <c r="I13" s="350">
        <v>0</v>
      </c>
    </row>
    <row r="14" spans="1:9" s="6" customFormat="1" ht="18.75" customHeight="1" hidden="1">
      <c r="A14" s="392"/>
      <c r="B14" s="311" t="s">
        <v>461</v>
      </c>
      <c r="C14" s="312" t="s">
        <v>284</v>
      </c>
      <c r="D14" s="308">
        <f t="shared" si="0"/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</row>
    <row r="15" spans="1:9" s="1" customFormat="1" ht="18.75" customHeight="1" hidden="1">
      <c r="A15" s="393" t="s">
        <v>250</v>
      </c>
      <c r="B15" s="309"/>
      <c r="C15" s="193" t="s">
        <v>251</v>
      </c>
      <c r="D15" s="310">
        <f>I15+H15+G15+E15</f>
        <v>0</v>
      </c>
      <c r="E15" s="310">
        <f>E16</f>
        <v>0</v>
      </c>
      <c r="F15" s="310">
        <f>F16</f>
        <v>0</v>
      </c>
      <c r="G15" s="310">
        <f>G16</f>
        <v>0</v>
      </c>
      <c r="H15" s="310">
        <f>H16</f>
        <v>0</v>
      </c>
      <c r="I15" s="310">
        <f>I16</f>
        <v>0</v>
      </c>
    </row>
    <row r="16" spans="1:9" s="6" customFormat="1" ht="18.75" customHeight="1" hidden="1">
      <c r="A16" s="392"/>
      <c r="B16" s="311" t="s">
        <v>340</v>
      </c>
      <c r="C16" s="312" t="s">
        <v>341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</row>
    <row r="17" spans="1:9" s="1" customFormat="1" ht="12.75" hidden="1">
      <c r="A17" s="393" t="s">
        <v>273</v>
      </c>
      <c r="B17" s="309"/>
      <c r="C17" s="193" t="s">
        <v>275</v>
      </c>
      <c r="D17" s="310">
        <f t="shared" si="0"/>
        <v>0</v>
      </c>
      <c r="E17" s="310">
        <f>E18+E19</f>
        <v>0</v>
      </c>
      <c r="F17" s="310">
        <f>F18+F19</f>
        <v>0</v>
      </c>
      <c r="G17" s="310">
        <f>G18+G19</f>
        <v>0</v>
      </c>
      <c r="H17" s="310">
        <f>H18+H19</f>
        <v>0</v>
      </c>
      <c r="I17" s="310">
        <f>I18+I19</f>
        <v>0</v>
      </c>
    </row>
    <row r="18" spans="1:9" s="6" customFormat="1" ht="12.75" hidden="1">
      <c r="A18" s="392"/>
      <c r="B18" s="311" t="s">
        <v>274</v>
      </c>
      <c r="C18" s="312" t="s">
        <v>276</v>
      </c>
      <c r="D18" s="308">
        <f t="shared" si="0"/>
        <v>0</v>
      </c>
      <c r="E18" s="308">
        <v>0</v>
      </c>
      <c r="F18" s="308">
        <v>0</v>
      </c>
      <c r="G18" s="308">
        <v>0</v>
      </c>
      <c r="H18" s="308">
        <v>0</v>
      </c>
      <c r="I18" s="308">
        <v>0</v>
      </c>
    </row>
    <row r="19" spans="1:9" s="6" customFormat="1" ht="12.75" hidden="1">
      <c r="A19" s="392"/>
      <c r="B19" s="311" t="s">
        <v>302</v>
      </c>
      <c r="C19" s="312" t="s">
        <v>301</v>
      </c>
      <c r="D19" s="308">
        <f t="shared" si="0"/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</row>
    <row r="20" spans="1:9" s="6" customFormat="1" ht="12.75" hidden="1">
      <c r="A20" s="393" t="s">
        <v>231</v>
      </c>
      <c r="B20" s="309"/>
      <c r="C20" s="193" t="s">
        <v>232</v>
      </c>
      <c r="D20" s="310">
        <f t="shared" si="0"/>
        <v>0</v>
      </c>
      <c r="E20" s="310">
        <f>E21</f>
        <v>0</v>
      </c>
      <c r="F20" s="310">
        <f>F21</f>
        <v>0</v>
      </c>
      <c r="G20" s="310">
        <f>G21</f>
        <v>0</v>
      </c>
      <c r="H20" s="310">
        <f>H21</f>
        <v>0</v>
      </c>
      <c r="I20" s="310">
        <f>I21</f>
        <v>0</v>
      </c>
    </row>
    <row r="21" spans="1:9" s="6" customFormat="1" ht="25.5" hidden="1">
      <c r="A21" s="392"/>
      <c r="B21" s="311" t="s">
        <v>303</v>
      </c>
      <c r="C21" s="312" t="s">
        <v>314</v>
      </c>
      <c r="D21" s="308">
        <f t="shared" si="0"/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</row>
    <row r="22" spans="1:9" s="1" customFormat="1" ht="12.75" hidden="1">
      <c r="A22" s="393" t="s">
        <v>234</v>
      </c>
      <c r="B22" s="309"/>
      <c r="C22" s="193" t="s">
        <v>235</v>
      </c>
      <c r="D22" s="310">
        <f t="shared" si="0"/>
        <v>0</v>
      </c>
      <c r="E22" s="310">
        <f>E24+E25</f>
        <v>0</v>
      </c>
      <c r="F22" s="310">
        <f>F24+F25</f>
        <v>0</v>
      </c>
      <c r="G22" s="310">
        <f>G24+G25</f>
        <v>0</v>
      </c>
      <c r="H22" s="310">
        <f>H24+H25</f>
        <v>0</v>
      </c>
      <c r="I22" s="310">
        <f>I24+I25</f>
        <v>0</v>
      </c>
    </row>
    <row r="23" spans="1:9" s="6" customFormat="1" ht="12.75" hidden="1">
      <c r="A23" s="392"/>
      <c r="B23" s="311" t="s">
        <v>277</v>
      </c>
      <c r="C23" s="312" t="s">
        <v>283</v>
      </c>
      <c r="D23" s="308">
        <f>E23+G23+I23</f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</row>
    <row r="24" spans="1:9" s="6" customFormat="1" ht="12.75" hidden="1">
      <c r="A24" s="392"/>
      <c r="B24" s="311" t="s">
        <v>277</v>
      </c>
      <c r="C24" s="312" t="s">
        <v>420</v>
      </c>
      <c r="D24" s="308">
        <f>I24+H24+G24+E24</f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</row>
    <row r="25" spans="1:9" s="6" customFormat="1" ht="12.75" hidden="1">
      <c r="A25" s="392"/>
      <c r="B25" s="311" t="s">
        <v>278</v>
      </c>
      <c r="C25" s="312" t="s">
        <v>284</v>
      </c>
      <c r="D25" s="308">
        <f>I25+H25+G25+E25</f>
        <v>0</v>
      </c>
      <c r="E25" s="308">
        <v>0</v>
      </c>
      <c r="F25" s="308">
        <v>0</v>
      </c>
      <c r="G25" s="308">
        <v>0</v>
      </c>
      <c r="H25" s="308">
        <v>0</v>
      </c>
      <c r="I25" s="308">
        <v>0</v>
      </c>
    </row>
    <row r="26" spans="1:9" s="6" customFormat="1" ht="12.75" hidden="1">
      <c r="A26" s="393" t="s">
        <v>240</v>
      </c>
      <c r="B26" s="311"/>
      <c r="C26" s="193" t="s">
        <v>425</v>
      </c>
      <c r="D26" s="310">
        <v>80000</v>
      </c>
      <c r="E26" s="310">
        <v>80000</v>
      </c>
      <c r="F26" s="308"/>
      <c r="G26" s="308"/>
      <c r="H26" s="308"/>
      <c r="I26" s="308"/>
    </row>
    <row r="27" spans="1:9" s="6" customFormat="1" ht="12.75" hidden="1">
      <c r="A27" s="392"/>
      <c r="B27" s="311" t="s">
        <v>317</v>
      </c>
      <c r="C27" s="312" t="s">
        <v>426</v>
      </c>
      <c r="D27" s="308">
        <v>0</v>
      </c>
      <c r="E27" s="308">
        <v>0</v>
      </c>
      <c r="F27" s="308"/>
      <c r="G27" s="308"/>
      <c r="H27" s="308"/>
      <c r="I27" s="308"/>
    </row>
    <row r="28" spans="1:9" s="6" customFormat="1" ht="12.75" hidden="1">
      <c r="A28" s="392"/>
      <c r="B28" s="311" t="s">
        <v>278</v>
      </c>
      <c r="C28" s="312" t="s">
        <v>284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13770</v>
      </c>
    </row>
    <row r="29" spans="1:9" s="1" customFormat="1" ht="12.75" hidden="1">
      <c r="A29" s="393" t="s">
        <v>250</v>
      </c>
      <c r="B29" s="309"/>
      <c r="C29" s="193" t="s">
        <v>251</v>
      </c>
      <c r="D29" s="310">
        <v>46000</v>
      </c>
      <c r="E29" s="310">
        <v>46000</v>
      </c>
      <c r="F29" s="310">
        <f>F30+F31</f>
        <v>0</v>
      </c>
      <c r="G29" s="310">
        <f>G30+G31</f>
        <v>0</v>
      </c>
      <c r="H29" s="310">
        <f>H30+H31</f>
        <v>0</v>
      </c>
      <c r="I29" s="310">
        <f>I30+I31</f>
        <v>0</v>
      </c>
    </row>
    <row r="30" spans="1:9" s="6" customFormat="1" ht="12.75" hidden="1">
      <c r="A30" s="392"/>
      <c r="B30" s="311" t="s">
        <v>279</v>
      </c>
      <c r="C30" s="312" t="s">
        <v>281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</row>
    <row r="31" spans="1:9" s="6" customFormat="1" ht="12.75" hidden="1">
      <c r="A31" s="392"/>
      <c r="B31" s="311" t="s">
        <v>280</v>
      </c>
      <c r="C31" s="312" t="s">
        <v>282</v>
      </c>
      <c r="D31" s="308">
        <f>E31+G31+I31</f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</row>
    <row r="32" spans="1:9" s="6" customFormat="1" ht="12.75" hidden="1">
      <c r="A32" s="392"/>
      <c r="B32" s="311" t="s">
        <v>340</v>
      </c>
      <c r="C32" s="312" t="s">
        <v>341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</row>
    <row r="33" spans="1:9" s="6" customFormat="1" ht="12.75" hidden="1">
      <c r="A33" s="393" t="s">
        <v>250</v>
      </c>
      <c r="B33" s="309"/>
      <c r="C33" s="193" t="s">
        <v>251</v>
      </c>
      <c r="D33" s="310">
        <f aca="true" t="shared" si="1" ref="D33:D46">I33+H33+G33+E33</f>
        <v>0</v>
      </c>
      <c r="E33" s="310">
        <f>E34</f>
        <v>0</v>
      </c>
      <c r="F33" s="310">
        <f>F34</f>
        <v>0</v>
      </c>
      <c r="G33" s="310">
        <f>G34</f>
        <v>0</v>
      </c>
      <c r="H33" s="310">
        <f>H34</f>
        <v>0</v>
      </c>
      <c r="I33" s="310">
        <f>I34</f>
        <v>0</v>
      </c>
    </row>
    <row r="34" spans="1:9" s="6" customFormat="1" ht="12.75" hidden="1">
      <c r="A34" s="392"/>
      <c r="B34" s="311" t="s">
        <v>279</v>
      </c>
      <c r="C34" s="312" t="s">
        <v>281</v>
      </c>
      <c r="D34" s="308">
        <f t="shared" si="1"/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</row>
    <row r="35" spans="1:9" s="1" customFormat="1" ht="25.5" hidden="1">
      <c r="A35" s="393" t="s">
        <v>360</v>
      </c>
      <c r="B35" s="309"/>
      <c r="C35" s="112" t="s">
        <v>361</v>
      </c>
      <c r="D35" s="310">
        <f t="shared" si="1"/>
        <v>0</v>
      </c>
      <c r="E35" s="310">
        <f>E36</f>
        <v>0</v>
      </c>
      <c r="F35" s="310">
        <f>F36</f>
        <v>0</v>
      </c>
      <c r="G35" s="310">
        <f>G36</f>
        <v>0</v>
      </c>
      <c r="H35" s="310">
        <f>H36</f>
        <v>0</v>
      </c>
      <c r="I35" s="310">
        <f>I36</f>
        <v>0</v>
      </c>
    </row>
    <row r="36" spans="1:9" s="6" customFormat="1" ht="1.5" customHeight="1">
      <c r="A36" s="392"/>
      <c r="B36" s="311" t="s">
        <v>364</v>
      </c>
      <c r="C36" s="125" t="s">
        <v>365</v>
      </c>
      <c r="D36" s="308">
        <f>I36+H36+G36+E36</f>
        <v>0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</row>
    <row r="37" spans="1:9" s="6" customFormat="1" ht="27" customHeight="1">
      <c r="A37" s="393" t="s">
        <v>231</v>
      </c>
      <c r="B37" s="309"/>
      <c r="C37" s="112" t="s">
        <v>232</v>
      </c>
      <c r="D37" s="396">
        <v>958895</v>
      </c>
      <c r="E37" s="396">
        <v>958895</v>
      </c>
      <c r="F37" s="396">
        <v>0</v>
      </c>
      <c r="G37" s="396">
        <v>0</v>
      </c>
      <c r="H37" s="396">
        <v>0</v>
      </c>
      <c r="I37" s="396">
        <v>0</v>
      </c>
    </row>
    <row r="38" spans="1:9" s="6" customFormat="1" ht="23.25" customHeight="1">
      <c r="A38" s="392"/>
      <c r="B38" s="392" t="s">
        <v>303</v>
      </c>
      <c r="C38" s="113" t="s">
        <v>314</v>
      </c>
      <c r="D38" s="350">
        <v>958895</v>
      </c>
      <c r="E38" s="350">
        <v>958895</v>
      </c>
      <c r="F38" s="350">
        <v>0</v>
      </c>
      <c r="G38" s="350">
        <v>0</v>
      </c>
      <c r="H38" s="350">
        <v>0</v>
      </c>
      <c r="I38" s="350">
        <v>0</v>
      </c>
    </row>
    <row r="39" spans="1:9" s="1" customFormat="1" ht="27" customHeight="1" hidden="1">
      <c r="A39" s="393" t="s">
        <v>250</v>
      </c>
      <c r="B39" s="309"/>
      <c r="C39" s="112" t="s">
        <v>251</v>
      </c>
      <c r="D39" s="396"/>
      <c r="E39" s="396"/>
      <c r="F39" s="396">
        <v>0</v>
      </c>
      <c r="G39" s="396">
        <v>0</v>
      </c>
      <c r="H39" s="396">
        <v>0</v>
      </c>
      <c r="I39" s="396">
        <v>0</v>
      </c>
    </row>
    <row r="40" spans="1:9" s="6" customFormat="1" ht="23.25" customHeight="1" hidden="1">
      <c r="A40" s="392"/>
      <c r="B40" s="392" t="s">
        <v>328</v>
      </c>
      <c r="C40" s="125" t="s">
        <v>329</v>
      </c>
      <c r="D40" s="350"/>
      <c r="E40" s="350"/>
      <c r="F40" s="350">
        <v>0</v>
      </c>
      <c r="G40" s="350">
        <v>0</v>
      </c>
      <c r="H40" s="350">
        <v>0</v>
      </c>
      <c r="I40" s="350">
        <v>0</v>
      </c>
    </row>
    <row r="41" spans="1:9" s="1" customFormat="1" ht="26.25" customHeight="1">
      <c r="A41" s="393" t="s">
        <v>366</v>
      </c>
      <c r="B41" s="309"/>
      <c r="C41" s="193" t="s">
        <v>367</v>
      </c>
      <c r="D41" s="310">
        <f>I41+H41+G41+E41</f>
        <v>190000</v>
      </c>
      <c r="E41" s="310">
        <f>E43+E44</f>
        <v>90000</v>
      </c>
      <c r="F41" s="310">
        <f>F42+F44</f>
        <v>0</v>
      </c>
      <c r="G41" s="310">
        <f>G42+G44</f>
        <v>0</v>
      </c>
      <c r="H41" s="310">
        <f>H42+H44</f>
        <v>0</v>
      </c>
      <c r="I41" s="310">
        <f>I42+I44</f>
        <v>100000</v>
      </c>
    </row>
    <row r="42" spans="1:9" s="6" customFormat="1" ht="27.75" customHeight="1" hidden="1">
      <c r="A42" s="311"/>
      <c r="B42" s="311" t="s">
        <v>454</v>
      </c>
      <c r="C42" s="312" t="s">
        <v>455</v>
      </c>
      <c r="D42" s="308">
        <f t="shared" si="1"/>
        <v>0</v>
      </c>
      <c r="E42" s="308">
        <v>0</v>
      </c>
      <c r="F42" s="308">
        <v>0</v>
      </c>
      <c r="G42" s="308">
        <v>0</v>
      </c>
      <c r="H42" s="308">
        <v>0</v>
      </c>
      <c r="I42" s="308">
        <v>0</v>
      </c>
    </row>
    <row r="43" spans="1:9" s="6" customFormat="1" ht="29.25" customHeight="1" hidden="1">
      <c r="A43" s="311"/>
      <c r="B43" s="311" t="s">
        <v>454</v>
      </c>
      <c r="C43" s="312" t="s">
        <v>455</v>
      </c>
      <c r="D43" s="308">
        <f>I43+H43+G43+E43</f>
        <v>0</v>
      </c>
      <c r="E43" s="308">
        <v>0</v>
      </c>
      <c r="F43" s="308">
        <v>0</v>
      </c>
      <c r="G43" s="308">
        <v>0</v>
      </c>
      <c r="H43" s="308">
        <v>0</v>
      </c>
      <c r="I43" s="308">
        <v>0</v>
      </c>
    </row>
    <row r="44" spans="1:9" s="6" customFormat="1" ht="29.25" customHeight="1">
      <c r="A44" s="311"/>
      <c r="B44" s="392" t="s">
        <v>397</v>
      </c>
      <c r="C44" s="312" t="s">
        <v>449</v>
      </c>
      <c r="D44" s="308">
        <f t="shared" si="1"/>
        <v>190000</v>
      </c>
      <c r="E44" s="308">
        <v>90000</v>
      </c>
      <c r="F44" s="308">
        <v>0</v>
      </c>
      <c r="G44" s="308">
        <v>0</v>
      </c>
      <c r="H44" s="308">
        <v>0</v>
      </c>
      <c r="I44" s="308">
        <v>100000</v>
      </c>
    </row>
    <row r="45" spans="1:9" s="1" customFormat="1" ht="12" customHeight="1" hidden="1">
      <c r="A45" s="309" t="s">
        <v>389</v>
      </c>
      <c r="B45" s="309"/>
      <c r="C45" s="193" t="s">
        <v>486</v>
      </c>
      <c r="D45" s="310">
        <f t="shared" si="1"/>
        <v>0</v>
      </c>
      <c r="E45" s="310">
        <f>E46</f>
        <v>0</v>
      </c>
      <c r="F45" s="310">
        <f>F46</f>
        <v>0</v>
      </c>
      <c r="G45" s="310">
        <f>G46</f>
        <v>0</v>
      </c>
      <c r="H45" s="310">
        <f>H46</f>
        <v>0</v>
      </c>
      <c r="I45" s="310">
        <f>I46</f>
        <v>0</v>
      </c>
    </row>
    <row r="46" spans="1:9" s="6" customFormat="1" ht="30" customHeight="1" hidden="1">
      <c r="A46" s="311"/>
      <c r="B46" s="311" t="s">
        <v>465</v>
      </c>
      <c r="C46" s="312" t="s">
        <v>466</v>
      </c>
      <c r="D46" s="308">
        <f t="shared" si="1"/>
        <v>0</v>
      </c>
      <c r="E46" s="308">
        <v>0</v>
      </c>
      <c r="F46" s="308">
        <v>0</v>
      </c>
      <c r="G46" s="308">
        <v>0</v>
      </c>
      <c r="H46" s="308">
        <v>0</v>
      </c>
      <c r="I46" s="308">
        <v>0</v>
      </c>
    </row>
    <row r="47" spans="1:9" s="9" customFormat="1" ht="24.75" customHeight="1">
      <c r="A47" s="452" t="s">
        <v>12</v>
      </c>
      <c r="B47" s="453"/>
      <c r="C47" s="453"/>
      <c r="D47" s="231">
        <f>D41+D39+D11+D8+D37</f>
        <v>3915026</v>
      </c>
      <c r="E47" s="231">
        <f>E8+E11+E15+E41+E39+E37</f>
        <v>3657637</v>
      </c>
      <c r="F47" s="231">
        <f>F8+F11+F15+F41</f>
        <v>0</v>
      </c>
      <c r="G47" s="231">
        <f>G8+G11+G15+G41</f>
        <v>0</v>
      </c>
      <c r="H47" s="231">
        <f>H8+H11+H15+H41</f>
        <v>0</v>
      </c>
      <c r="I47" s="231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1" customWidth="1"/>
    <col min="5" max="16384" width="9.140625" style="3" customWidth="1"/>
  </cols>
  <sheetData>
    <row r="1" spans="1:5" ht="17.25" customHeight="1">
      <c r="A1" s="454" t="s">
        <v>76</v>
      </c>
      <c r="B1" s="454"/>
      <c r="C1" s="454"/>
      <c r="D1" s="454"/>
      <c r="E1" s="454"/>
    </row>
    <row r="2" spans="4:5" ht="12.75" customHeight="1">
      <c r="D2" s="47"/>
      <c r="E2" s="348" t="s">
        <v>558</v>
      </c>
    </row>
    <row r="3" ht="29.25" customHeight="1"/>
    <row r="4" spans="1:4" ht="27" customHeight="1">
      <c r="A4" s="459" t="s">
        <v>566</v>
      </c>
      <c r="B4" s="459"/>
      <c r="C4" s="459"/>
      <c r="D4" s="459"/>
    </row>
    <row r="5" ht="6.75" customHeight="1">
      <c r="A5" s="23"/>
    </row>
    <row r="6" ht="12.75">
      <c r="D6" s="212"/>
    </row>
    <row r="7" spans="1:4" ht="15" customHeight="1">
      <c r="A7" s="460" t="s">
        <v>35</v>
      </c>
      <c r="B7" s="460" t="s">
        <v>36</v>
      </c>
      <c r="C7" s="461" t="s">
        <v>37</v>
      </c>
      <c r="D7" s="462" t="s">
        <v>567</v>
      </c>
    </row>
    <row r="8" spans="1:4" ht="15" customHeight="1">
      <c r="A8" s="460"/>
      <c r="B8" s="460"/>
      <c r="C8" s="460"/>
      <c r="D8" s="462"/>
    </row>
    <row r="9" spans="1:4" ht="15.75" customHeight="1">
      <c r="A9" s="460"/>
      <c r="B9" s="460"/>
      <c r="C9" s="460"/>
      <c r="D9" s="462"/>
    </row>
    <row r="10" spans="1:4" s="27" customFormat="1" ht="9.75" customHeight="1">
      <c r="A10" s="26">
        <v>1</v>
      </c>
      <c r="B10" s="26">
        <v>2</v>
      </c>
      <c r="C10" s="26">
        <v>3</v>
      </c>
      <c r="D10" s="208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09">
        <v>35428903</v>
      </c>
    </row>
    <row r="12" spans="1:4" ht="15.75" customHeight="1">
      <c r="A12" s="28" t="s">
        <v>40</v>
      </c>
      <c r="B12" s="29" t="s">
        <v>41</v>
      </c>
      <c r="C12" s="28"/>
      <c r="D12" s="209">
        <v>38553675</v>
      </c>
    </row>
    <row r="13" spans="1:4" ht="14.25" customHeight="1">
      <c r="A13" s="28" t="s">
        <v>42</v>
      </c>
      <c r="B13" s="29" t="s">
        <v>43</v>
      </c>
      <c r="C13" s="31"/>
      <c r="D13" s="210">
        <f>D11-D12</f>
        <v>-3124772</v>
      </c>
    </row>
    <row r="14" spans="1:4" ht="18.75" customHeight="1">
      <c r="A14" s="455" t="s">
        <v>44</v>
      </c>
      <c r="B14" s="456"/>
      <c r="C14" s="31"/>
      <c r="D14" s="394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0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3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0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4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0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4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09">
        <v>0</v>
      </c>
    </row>
    <row r="22" spans="1:4" ht="15" customHeight="1">
      <c r="A22" s="28" t="s">
        <v>62</v>
      </c>
      <c r="B22" s="35" t="s">
        <v>63</v>
      </c>
      <c r="C22" s="28" t="s">
        <v>524</v>
      </c>
      <c r="D22" s="209">
        <v>0</v>
      </c>
    </row>
    <row r="23" spans="1:4" ht="18.75" customHeight="1">
      <c r="A23" s="455" t="s">
        <v>64</v>
      </c>
      <c r="B23" s="456"/>
      <c r="C23" s="28"/>
      <c r="D23" s="398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09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09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09">
        <v>0</v>
      </c>
    </row>
    <row r="27" spans="1:4" ht="36">
      <c r="A27" s="33" t="s">
        <v>50</v>
      </c>
      <c r="B27" s="34" t="s">
        <v>535</v>
      </c>
      <c r="C27" s="33" t="s">
        <v>534</v>
      </c>
      <c r="D27" s="395">
        <v>0</v>
      </c>
    </row>
    <row r="28" spans="1:4" ht="14.25" customHeight="1">
      <c r="A28" s="28" t="s">
        <v>53</v>
      </c>
      <c r="B28" s="37" t="s">
        <v>556</v>
      </c>
      <c r="C28" s="28" t="s">
        <v>557</v>
      </c>
      <c r="D28" s="398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09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4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99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7"/>
      <c r="C33" s="458"/>
      <c r="D33" s="458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29" customWidth="1"/>
    <col min="5" max="5" width="14.8515625" style="129" customWidth="1"/>
    <col min="6" max="6" width="13.57421875" style="129" customWidth="1"/>
    <col min="7" max="7" width="15.8515625" style="120" customWidth="1"/>
  </cols>
  <sheetData>
    <row r="1" spans="5:7" ht="12.75">
      <c r="E1" s="463" t="s">
        <v>223</v>
      </c>
      <c r="F1" s="463"/>
      <c r="G1" s="463"/>
    </row>
    <row r="2" ht="12.75">
      <c r="G2" s="348" t="s">
        <v>558</v>
      </c>
    </row>
    <row r="3" spans="1:7" ht="42.75" customHeight="1">
      <c r="A3" s="465" t="s">
        <v>82</v>
      </c>
      <c r="B3" s="465"/>
      <c r="C3" s="465"/>
      <c r="D3" s="465"/>
      <c r="E3" s="465"/>
      <c r="F3" s="465"/>
      <c r="G3" s="465"/>
    </row>
    <row r="4" spans="1:7" s="47" customFormat="1" ht="20.25" customHeight="1">
      <c r="A4" s="460" t="s">
        <v>0</v>
      </c>
      <c r="B4" s="466" t="s">
        <v>8</v>
      </c>
      <c r="C4" s="466" t="s">
        <v>79</v>
      </c>
      <c r="D4" s="462" t="s">
        <v>77</v>
      </c>
      <c r="E4" s="462" t="s">
        <v>83</v>
      </c>
      <c r="F4" s="462" t="s">
        <v>78</v>
      </c>
      <c r="G4" s="462"/>
    </row>
    <row r="5" spans="1:7" s="47" customFormat="1" ht="65.25" customHeight="1">
      <c r="A5" s="460"/>
      <c r="B5" s="467"/>
      <c r="C5" s="467"/>
      <c r="D5" s="468"/>
      <c r="E5" s="462"/>
      <c r="F5" s="145" t="s">
        <v>80</v>
      </c>
      <c r="G5" s="145" t="s">
        <v>81</v>
      </c>
    </row>
    <row r="6" spans="1:7" ht="9" customHeight="1">
      <c r="A6" s="48">
        <v>1</v>
      </c>
      <c r="B6" s="48">
        <v>2</v>
      </c>
      <c r="C6" s="48">
        <v>3</v>
      </c>
      <c r="D6" s="137">
        <v>4</v>
      </c>
      <c r="E6" s="137">
        <v>5</v>
      </c>
      <c r="F6" s="137">
        <v>6</v>
      </c>
      <c r="G6" s="137">
        <v>7</v>
      </c>
    </row>
    <row r="7" spans="1:7" s="1" customFormat="1" ht="19.5" customHeight="1">
      <c r="A7" s="325">
        <v>750</v>
      </c>
      <c r="B7" s="325"/>
      <c r="C7" s="325" t="s">
        <v>235</v>
      </c>
      <c r="D7" s="176">
        <v>91648</v>
      </c>
      <c r="E7" s="176">
        <v>91648</v>
      </c>
      <c r="F7" s="176">
        <v>91648</v>
      </c>
      <c r="G7" s="150">
        <f>G8</f>
        <v>0</v>
      </c>
    </row>
    <row r="8" spans="1:7" ht="19.5" customHeight="1">
      <c r="A8" s="18"/>
      <c r="B8" s="18">
        <v>75011</v>
      </c>
      <c r="C8" s="18" t="s">
        <v>261</v>
      </c>
      <c r="D8" s="176">
        <v>91648</v>
      </c>
      <c r="E8" s="176">
        <v>91648</v>
      </c>
      <c r="F8" s="176">
        <v>91648</v>
      </c>
      <c r="G8" s="176">
        <v>0</v>
      </c>
    </row>
    <row r="9" spans="1:7" s="1" customFormat="1" ht="40.5" customHeight="1">
      <c r="A9" s="325">
        <v>751</v>
      </c>
      <c r="B9" s="325"/>
      <c r="C9" s="326" t="s">
        <v>239</v>
      </c>
      <c r="D9" s="150">
        <v>1346</v>
      </c>
      <c r="E9" s="150">
        <v>1346</v>
      </c>
      <c r="F9" s="150">
        <v>1346</v>
      </c>
      <c r="G9" s="150">
        <f>G10</f>
        <v>0</v>
      </c>
    </row>
    <row r="10" spans="1:7" ht="30.75" customHeight="1">
      <c r="A10" s="18"/>
      <c r="B10" s="18">
        <v>75101</v>
      </c>
      <c r="C10" s="180" t="s">
        <v>262</v>
      </c>
      <c r="D10" s="176">
        <v>1346</v>
      </c>
      <c r="E10" s="176">
        <v>1346</v>
      </c>
      <c r="F10" s="176">
        <v>1346</v>
      </c>
      <c r="G10" s="176">
        <v>0</v>
      </c>
    </row>
    <row r="11" spans="1:7" s="1" customFormat="1" ht="18" customHeight="1" hidden="1">
      <c r="A11" s="325">
        <v>752</v>
      </c>
      <c r="B11" s="325"/>
      <c r="C11" s="326" t="s">
        <v>457</v>
      </c>
      <c r="D11" s="150">
        <f>D12</f>
        <v>0</v>
      </c>
      <c r="E11" s="150">
        <f>E12</f>
        <v>0</v>
      </c>
      <c r="F11" s="150">
        <f>F12</f>
        <v>0</v>
      </c>
      <c r="G11" s="150">
        <f>G12</f>
        <v>0</v>
      </c>
    </row>
    <row r="12" spans="1:7" ht="18" customHeight="1" hidden="1">
      <c r="A12" s="18"/>
      <c r="B12" s="18">
        <v>75212</v>
      </c>
      <c r="C12" s="180" t="s">
        <v>456</v>
      </c>
      <c r="D12" s="176">
        <v>0</v>
      </c>
      <c r="E12" s="176">
        <f>F12+G12</f>
        <v>0</v>
      </c>
      <c r="F12" s="176">
        <v>0</v>
      </c>
      <c r="G12" s="176">
        <v>0</v>
      </c>
    </row>
    <row r="13" spans="1:7" s="1" customFormat="1" ht="17.25" customHeight="1" hidden="1">
      <c r="A13" s="325">
        <v>752</v>
      </c>
      <c r="B13" s="325"/>
      <c r="C13" s="327" t="s">
        <v>457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6.5" customHeight="1" hidden="1">
      <c r="A14" s="18"/>
      <c r="B14" s="18">
        <v>75212</v>
      </c>
      <c r="C14" s="180" t="s">
        <v>456</v>
      </c>
      <c r="D14" s="328">
        <v>0</v>
      </c>
      <c r="E14" s="328">
        <v>0</v>
      </c>
      <c r="F14" s="328">
        <v>0</v>
      </c>
      <c r="G14" s="328">
        <v>0</v>
      </c>
    </row>
    <row r="15" spans="1:7" s="1" customFormat="1" ht="29.25" customHeight="1" hidden="1">
      <c r="A15" s="325">
        <v>754</v>
      </c>
      <c r="B15" s="325"/>
      <c r="C15" s="32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s="6" customFormat="1" ht="21" customHeight="1" hidden="1">
      <c r="A16" s="329"/>
      <c r="B16" s="329">
        <v>75412</v>
      </c>
      <c r="C16" s="330" t="s">
        <v>318</v>
      </c>
      <c r="D16" s="328">
        <v>0</v>
      </c>
      <c r="E16" s="328">
        <v>0</v>
      </c>
      <c r="F16" s="328">
        <v>0</v>
      </c>
      <c r="G16" s="328">
        <v>0</v>
      </c>
    </row>
    <row r="17" spans="1:7" ht="19.5" customHeight="1" hidden="1">
      <c r="A17" s="18"/>
      <c r="B17" s="18">
        <v>75414</v>
      </c>
      <c r="C17" s="18" t="s">
        <v>263</v>
      </c>
      <c r="D17" s="176">
        <v>0</v>
      </c>
      <c r="E17" s="176">
        <v>0</v>
      </c>
      <c r="F17" s="176">
        <v>0</v>
      </c>
      <c r="G17" s="176">
        <v>0</v>
      </c>
    </row>
    <row r="18" spans="1:7" s="1" customFormat="1" ht="16.5" customHeight="1" hidden="1">
      <c r="A18" s="325">
        <v>852</v>
      </c>
      <c r="B18" s="325"/>
      <c r="C18" s="325" t="s">
        <v>253</v>
      </c>
      <c r="D18" s="150">
        <v>0</v>
      </c>
      <c r="E18" s="150">
        <v>0</v>
      </c>
      <c r="F18" s="150">
        <v>0</v>
      </c>
      <c r="G18" s="150">
        <f>G19+G20</f>
        <v>0</v>
      </c>
    </row>
    <row r="19" spans="1:7" ht="52.5" customHeight="1" hidden="1">
      <c r="A19" s="18"/>
      <c r="B19" s="18">
        <v>85212</v>
      </c>
      <c r="C19" s="180" t="s">
        <v>526</v>
      </c>
      <c r="D19" s="176">
        <v>0</v>
      </c>
      <c r="E19" s="176">
        <f>F19+G19</f>
        <v>0</v>
      </c>
      <c r="F19" s="176">
        <v>0</v>
      </c>
      <c r="G19" s="176">
        <v>0</v>
      </c>
    </row>
    <row r="20" spans="1:7" ht="69" customHeight="1" hidden="1">
      <c r="A20" s="18"/>
      <c r="B20" s="18">
        <v>85213</v>
      </c>
      <c r="C20" s="180" t="s">
        <v>527</v>
      </c>
      <c r="D20" s="176">
        <v>0</v>
      </c>
      <c r="E20" s="176">
        <v>0</v>
      </c>
      <c r="F20" s="176">
        <v>0</v>
      </c>
      <c r="G20" s="176">
        <v>0</v>
      </c>
    </row>
    <row r="21" spans="1:7" s="1" customFormat="1" ht="18" customHeight="1">
      <c r="A21" s="325">
        <v>855</v>
      </c>
      <c r="B21" s="325"/>
      <c r="C21" s="325" t="s">
        <v>496</v>
      </c>
      <c r="D21" s="150">
        <f>D22+D23+D24+D25</f>
        <v>8669000</v>
      </c>
      <c r="E21" s="150">
        <f>E22+E23+E24+E25</f>
        <v>8669000</v>
      </c>
      <c r="F21" s="150">
        <f>F22+F23+F24+F25</f>
        <v>8669000</v>
      </c>
      <c r="G21" s="150">
        <f>G22+G23+G24+G25</f>
        <v>0</v>
      </c>
    </row>
    <row r="22" spans="1:7" ht="21" customHeight="1">
      <c r="A22" s="18"/>
      <c r="B22" s="18">
        <v>85501</v>
      </c>
      <c r="C22" s="180" t="s">
        <v>497</v>
      </c>
      <c r="D22" s="176">
        <v>6749000</v>
      </c>
      <c r="E22" s="176">
        <v>6749000</v>
      </c>
      <c r="F22" s="176">
        <v>6749000</v>
      </c>
      <c r="G22" s="176">
        <v>0</v>
      </c>
    </row>
    <row r="23" spans="1:7" ht="50.25" customHeight="1">
      <c r="A23" s="339"/>
      <c r="B23" s="339">
        <v>85502</v>
      </c>
      <c r="C23" s="340" t="s">
        <v>439</v>
      </c>
      <c r="D23" s="341">
        <v>1677000</v>
      </c>
      <c r="E23" s="341">
        <v>1677000</v>
      </c>
      <c r="F23" s="341">
        <v>1677000</v>
      </c>
      <c r="G23" s="341">
        <v>0</v>
      </c>
    </row>
    <row r="24" spans="1:23" s="346" customFormat="1" ht="20.25" customHeight="1">
      <c r="A24" s="18"/>
      <c r="B24" s="18">
        <v>85504</v>
      </c>
      <c r="C24" s="180" t="s">
        <v>451</v>
      </c>
      <c r="D24" s="176">
        <v>238000</v>
      </c>
      <c r="E24" s="176">
        <v>238000</v>
      </c>
      <c r="F24" s="347">
        <v>238000</v>
      </c>
      <c r="G24" s="176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7" ht="93.75" customHeight="1">
      <c r="A25" s="18"/>
      <c r="B25" s="18">
        <v>85513</v>
      </c>
      <c r="C25" s="180" t="s">
        <v>536</v>
      </c>
      <c r="D25" s="176">
        <v>5000</v>
      </c>
      <c r="E25" s="176">
        <v>5000</v>
      </c>
      <c r="F25" s="176">
        <v>5000</v>
      </c>
      <c r="G25" s="176">
        <v>0</v>
      </c>
    </row>
    <row r="26" spans="1:7" s="1" customFormat="1" ht="19.5" customHeight="1">
      <c r="A26" s="342"/>
      <c r="B26" s="343"/>
      <c r="C26" s="344" t="s">
        <v>1</v>
      </c>
      <c r="D26" s="345">
        <f>D7+D11+D18+D15+D13+D9+D21</f>
        <v>8761994</v>
      </c>
      <c r="E26" s="345">
        <f>E7+E11+E18+E15+E13+E21+E9</f>
        <v>8761994</v>
      </c>
      <c r="F26" s="345">
        <f>F7+F11+F18+F15+F13+F9+F21</f>
        <v>8761994</v>
      </c>
      <c r="G26" s="345">
        <f>G7+G11+G18+G15+G13</f>
        <v>0</v>
      </c>
    </row>
    <row r="27" spans="1:7" s="138" customFormat="1" ht="19.5" customHeight="1">
      <c r="A27" s="464"/>
      <c r="B27" s="464"/>
      <c r="C27" s="464"/>
      <c r="D27" s="464"/>
      <c r="E27" s="151"/>
      <c r="F27" s="151"/>
      <c r="G27" s="151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29" customWidth="1"/>
    <col min="6" max="16384" width="9.140625" style="3" customWidth="1"/>
  </cols>
  <sheetData>
    <row r="1" ht="18.75" customHeight="1"/>
    <row r="2" ht="20.25" customHeight="1">
      <c r="D2" s="3" t="s">
        <v>414</v>
      </c>
    </row>
    <row r="3" ht="15.75" customHeight="1">
      <c r="D3" s="3" t="s">
        <v>428</v>
      </c>
    </row>
    <row r="4" ht="30" customHeight="1"/>
    <row r="5" spans="1:5" ht="78" customHeight="1">
      <c r="A5" s="469" t="s">
        <v>86</v>
      </c>
      <c r="B5" s="469"/>
      <c r="C5" s="469"/>
      <c r="D5" s="469"/>
      <c r="E5" s="469"/>
    </row>
    <row r="6" spans="4:5" ht="19.5" customHeight="1">
      <c r="D6" s="54"/>
      <c r="E6" s="130"/>
    </row>
    <row r="7" ht="19.5" customHeight="1">
      <c r="E7" s="131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2" t="s">
        <v>88</v>
      </c>
    </row>
    <row r="9" spans="1:5" ht="30" customHeight="1" thickBot="1">
      <c r="A9" s="56" t="s">
        <v>89</v>
      </c>
      <c r="B9" s="470" t="s">
        <v>7</v>
      </c>
      <c r="C9" s="471"/>
      <c r="D9" s="471"/>
      <c r="E9" s="472"/>
    </row>
    <row r="10" spans="1:5" ht="69" customHeight="1">
      <c r="A10" s="57">
        <v>1</v>
      </c>
      <c r="B10" s="58">
        <v>756</v>
      </c>
      <c r="C10" s="58"/>
      <c r="D10" s="152" t="s">
        <v>254</v>
      </c>
      <c r="E10" s="297">
        <f>E11</f>
        <v>81500</v>
      </c>
    </row>
    <row r="11" spans="1:5" ht="30" customHeight="1">
      <c r="A11" s="59"/>
      <c r="B11" s="60"/>
      <c r="C11" s="60">
        <v>75618</v>
      </c>
      <c r="D11" s="153" t="s">
        <v>244</v>
      </c>
      <c r="E11" s="128">
        <v>81500</v>
      </c>
    </row>
    <row r="12" spans="1:5" ht="30" customHeight="1">
      <c r="A12" s="59"/>
      <c r="B12" s="60"/>
      <c r="C12" s="60"/>
      <c r="D12" s="58"/>
      <c r="E12" s="128"/>
    </row>
    <row r="13" spans="1:5" ht="30" customHeight="1">
      <c r="A13" s="59"/>
      <c r="B13" s="60"/>
      <c r="C13" s="60"/>
      <c r="D13" s="60"/>
      <c r="E13" s="128"/>
    </row>
    <row r="14" spans="1:5" s="136" customFormat="1" ht="30" customHeight="1" thickBot="1">
      <c r="A14" s="272"/>
      <c r="B14" s="273"/>
      <c r="C14" s="273" t="s">
        <v>1</v>
      </c>
      <c r="D14" s="273"/>
      <c r="E14" s="274">
        <f>E10</f>
        <v>81500</v>
      </c>
    </row>
    <row r="15" spans="1:5" ht="30" customHeight="1" thickBot="1">
      <c r="A15" s="61" t="s">
        <v>90</v>
      </c>
      <c r="B15" s="473" t="s">
        <v>91</v>
      </c>
      <c r="C15" s="474"/>
      <c r="D15" s="474"/>
      <c r="E15" s="475"/>
    </row>
    <row r="16" spans="1:5" s="136" customFormat="1" ht="30" customHeight="1">
      <c r="A16" s="133">
        <v>1</v>
      </c>
      <c r="B16" s="134">
        <v>851</v>
      </c>
      <c r="C16" s="134"/>
      <c r="D16" s="134" t="s">
        <v>255</v>
      </c>
      <c r="E16" s="135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7">
        <v>80000</v>
      </c>
    </row>
    <row r="18" spans="1:5" s="136" customFormat="1" ht="30" customHeight="1">
      <c r="A18" s="133"/>
      <c r="B18" s="134"/>
      <c r="C18" s="134"/>
      <c r="D18" s="134"/>
      <c r="E18" s="135"/>
    </row>
    <row r="19" spans="1:5" ht="30" customHeight="1">
      <c r="A19" s="57"/>
      <c r="B19" s="58"/>
      <c r="C19" s="58"/>
      <c r="D19" s="58"/>
      <c r="E19" s="127"/>
    </row>
    <row r="20" spans="1:5" ht="30" customHeight="1">
      <c r="A20" s="59"/>
      <c r="B20" s="60"/>
      <c r="C20" s="60"/>
      <c r="D20" s="60"/>
      <c r="E20" s="128"/>
    </row>
    <row r="21" spans="1:5" ht="30" customHeight="1">
      <c r="A21" s="59"/>
      <c r="B21" s="60"/>
      <c r="C21" s="60"/>
      <c r="D21" s="60"/>
      <c r="E21" s="128"/>
    </row>
    <row r="22" spans="1:5" s="136" customFormat="1" ht="30" customHeight="1" thickBot="1">
      <c r="A22" s="272"/>
      <c r="B22" s="273"/>
      <c r="C22" s="273" t="s">
        <v>1</v>
      </c>
      <c r="D22" s="273"/>
      <c r="E22" s="274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415</v>
      </c>
    </row>
    <row r="3" ht="12.75" customHeight="1">
      <c r="D3" s="3" t="s">
        <v>429</v>
      </c>
    </row>
    <row r="4" spans="1:5" ht="78" customHeight="1">
      <c r="A4" s="469" t="s">
        <v>92</v>
      </c>
      <c r="B4" s="469"/>
      <c r="C4" s="469"/>
      <c r="D4" s="469"/>
      <c r="E4" s="469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298">
        <v>1</v>
      </c>
      <c r="B8" s="299">
        <v>851</v>
      </c>
      <c r="C8" s="299"/>
      <c r="D8" s="299" t="s">
        <v>255</v>
      </c>
      <c r="E8" s="297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28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0" customWidth="1"/>
  </cols>
  <sheetData>
    <row r="1" spans="1:5" ht="12.75">
      <c r="A1" s="454" t="s">
        <v>444</v>
      </c>
      <c r="B1" s="454"/>
      <c r="C1" s="454"/>
      <c r="D1" s="454"/>
      <c r="E1" s="454"/>
    </row>
    <row r="2" ht="12.75">
      <c r="E2" s="348" t="s">
        <v>558</v>
      </c>
    </row>
    <row r="3" spans="1:5" ht="77.25" customHeight="1">
      <c r="A3" s="459" t="s">
        <v>565</v>
      </c>
      <c r="B3" s="459"/>
      <c r="C3" s="459"/>
      <c r="D3" s="459"/>
      <c r="E3" s="459"/>
    </row>
    <row r="4" spans="4:5" ht="19.5" customHeight="1">
      <c r="D4" s="3"/>
      <c r="E4" s="131"/>
    </row>
    <row r="5" spans="1:5" ht="19.5" customHeight="1">
      <c r="A5" s="460" t="s">
        <v>35</v>
      </c>
      <c r="B5" s="460" t="s">
        <v>0</v>
      </c>
      <c r="C5" s="460" t="s">
        <v>8</v>
      </c>
      <c r="D5" s="461" t="s">
        <v>98</v>
      </c>
      <c r="E5" s="479" t="s">
        <v>99</v>
      </c>
    </row>
    <row r="6" spans="1:5" ht="19.5" customHeight="1">
      <c r="A6" s="460"/>
      <c r="B6" s="460"/>
      <c r="C6" s="460"/>
      <c r="D6" s="461"/>
      <c r="E6" s="480"/>
    </row>
    <row r="7" spans="1:5" ht="19.5" customHeight="1">
      <c r="A7" s="460"/>
      <c r="B7" s="460"/>
      <c r="C7" s="460"/>
      <c r="D7" s="461"/>
      <c r="E7" s="481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7">
        <v>5</v>
      </c>
    </row>
    <row r="9" spans="1:5" ht="30" customHeight="1">
      <c r="A9" s="68">
        <v>1</v>
      </c>
      <c r="B9" s="68">
        <v>801</v>
      </c>
      <c r="C9" s="68">
        <v>80104</v>
      </c>
      <c r="D9" s="353" t="s">
        <v>258</v>
      </c>
      <c r="E9" s="354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3" t="s">
        <v>259</v>
      </c>
      <c r="E10" s="354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3" t="s">
        <v>258</v>
      </c>
      <c r="E11" s="354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4">
        <v>396547</v>
      </c>
    </row>
    <row r="13" spans="1:5" s="3" customFormat="1" ht="30" customHeight="1">
      <c r="A13" s="476" t="s">
        <v>1</v>
      </c>
      <c r="B13" s="477"/>
      <c r="C13" s="477"/>
      <c r="D13" s="478"/>
      <c r="E13" s="168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2021-11-12T08:05:59Z</cp:lastPrinted>
  <dcterms:created xsi:type="dcterms:W3CDTF">2009-10-15T10:17:39Z</dcterms:created>
  <dcterms:modified xsi:type="dcterms:W3CDTF">2022-12-20T12:08:09Z</dcterms:modified>
  <cp:category/>
  <cp:version/>
  <cp:contentType/>
  <cp:contentStatus/>
</cp:coreProperties>
</file>